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Universidad de Antioquia\CESET[] - General\1. SG\5. SERVICIOS DE EXTENSIÓN\2. EDUCACIÓN CONTINUA\FORMATOS\1. Formatos de origen interno\"/>
    </mc:Choice>
  </mc:AlternateContent>
  <xr:revisionPtr revIDLastSave="0" documentId="11_89C71BBB04762D1720DC85AD6C066B8818C872EC" xr6:coauthVersionLast="36" xr6:coauthVersionMax="36" xr10:uidLastSave="{00000000-0000-0000-0000-000000000000}"/>
  <bookViews>
    <workbookView xWindow="0" yWindow="0" windowWidth="25200" windowHeight="11280" xr2:uid="{00000000-000D-0000-FFFF-FFFF00000000}"/>
  </bookViews>
  <sheets>
    <sheet name="Presupuesto" sheetId="1" r:id="rId1"/>
    <sheet name="Ppto UA" sheetId="2" r:id="rId2"/>
    <sheet name="Listas" sheetId="3" r:id="rId3"/>
    <sheet name="CONTROL PPTO" sheetId="4" r:id="rId4"/>
  </sheets>
  <externalReferences>
    <externalReference r:id="rId5"/>
  </externalReferences>
  <calcPr calcId="191029"/>
  <extLst>
    <ext uri="GoogleSheetsCustomDataVersion1">
      <go:sheetsCustomData xmlns:go="http://customooxmlschemas.google.com/" r:id="rId9" roundtripDataSignature="AMtx7miXlV4vCYcmhDr6bSI8CZPRXisCMQ=="/>
    </ext>
  </extLst>
</workbook>
</file>

<file path=xl/calcChain.xml><?xml version="1.0" encoding="utf-8"?>
<calcChain xmlns="http://schemas.openxmlformats.org/spreadsheetml/2006/main">
  <c r="P275" i="1" l="1"/>
  <c r="P276" i="1" s="1"/>
  <c r="P274" i="1"/>
  <c r="P272" i="1" s="1"/>
  <c r="P273" i="1"/>
  <c r="P271" i="1" s="1"/>
  <c r="C366" i="4" l="1"/>
  <c r="C365" i="4" s="1"/>
  <c r="C355" i="4"/>
  <c r="C354" i="4" s="1"/>
  <c r="C334" i="4"/>
  <c r="L334" i="4" s="1"/>
  <c r="L324" i="4"/>
  <c r="C324" i="4"/>
  <c r="C313" i="4"/>
  <c r="L313" i="4" s="1"/>
  <c r="C303" i="4"/>
  <c r="L303" i="4" s="1"/>
  <c r="C293" i="4"/>
  <c r="L293" i="4" s="1"/>
  <c r="L282" i="4"/>
  <c r="C272" i="4"/>
  <c r="L272" i="4" s="1"/>
  <c r="L251" i="4"/>
  <c r="C251" i="4"/>
  <c r="L241" i="4"/>
  <c r="C241" i="4"/>
  <c r="C231" i="4"/>
  <c r="L231" i="4" s="1"/>
  <c r="L221" i="4"/>
  <c r="C221" i="4"/>
  <c r="C220" i="4" s="1"/>
  <c r="C210" i="4"/>
  <c r="L210" i="4" s="1"/>
  <c r="C200" i="4"/>
  <c r="L200" i="4" s="1"/>
  <c r="C190" i="4"/>
  <c r="C189" i="4" s="1"/>
  <c r="L169" i="4"/>
  <c r="C139" i="4"/>
  <c r="L139" i="4" s="1"/>
  <c r="C129" i="4"/>
  <c r="L129" i="4" s="1"/>
  <c r="C119" i="4"/>
  <c r="L119" i="4" s="1"/>
  <c r="C99" i="4"/>
  <c r="L99" i="4" s="1"/>
  <c r="L89" i="4"/>
  <c r="C68" i="4"/>
  <c r="L68" i="4" s="1"/>
  <c r="C57" i="4"/>
  <c r="L57" i="4" s="1"/>
  <c r="C47" i="4"/>
  <c r="C36" i="4"/>
  <c r="L36" i="4" s="1"/>
  <c r="C35" i="4"/>
  <c r="C25" i="4"/>
  <c r="L25" i="4" s="1"/>
  <c r="C5" i="4"/>
  <c r="C3" i="4"/>
  <c r="C2" i="4" s="1"/>
  <c r="D68" i="2"/>
  <c r="D66" i="2"/>
  <c r="D58" i="2"/>
  <c r="D46" i="2"/>
  <c r="D16" i="2"/>
  <c r="C10" i="2"/>
  <c r="C8" i="2"/>
  <c r="C7" i="2"/>
  <c r="C290" i="1"/>
  <c r="C284" i="1"/>
  <c r="N282" i="1"/>
  <c r="C280" i="1"/>
  <c r="Q277" i="1"/>
  <c r="L277" i="1"/>
  <c r="Q276" i="1"/>
  <c r="Q271" i="1"/>
  <c r="K264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60" i="1" s="1"/>
  <c r="E268" i="1" s="1"/>
  <c r="D45" i="2" s="1"/>
  <c r="C179" i="4" s="1"/>
  <c r="L179" i="4" s="1"/>
  <c r="M142" i="1"/>
  <c r="M141" i="1"/>
  <c r="M140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L35" i="1"/>
  <c r="M35" i="1" s="1"/>
  <c r="J35" i="1"/>
  <c r="L34" i="1"/>
  <c r="M34" i="1" s="1"/>
  <c r="J34" i="1"/>
  <c r="L33" i="1"/>
  <c r="M33" i="1" s="1"/>
  <c r="J33" i="1"/>
  <c r="L32" i="1"/>
  <c r="M32" i="1" s="1"/>
  <c r="J32" i="1"/>
  <c r="L31" i="1"/>
  <c r="M31" i="1" s="1"/>
  <c r="J31" i="1"/>
  <c r="L30" i="1"/>
  <c r="M30" i="1" s="1"/>
  <c r="J30" i="1"/>
  <c r="L29" i="1"/>
  <c r="M29" i="1" s="1"/>
  <c r="J29" i="1"/>
  <c r="L28" i="1"/>
  <c r="M28" i="1" s="1"/>
  <c r="J28" i="1"/>
  <c r="M27" i="1"/>
  <c r="L27" i="1"/>
  <c r="J27" i="1"/>
  <c r="L26" i="1"/>
  <c r="M26" i="1" s="1"/>
  <c r="J26" i="1"/>
  <c r="L25" i="1"/>
  <c r="M25" i="1" s="1"/>
  <c r="J25" i="1"/>
  <c r="L24" i="1"/>
  <c r="M24" i="1" s="1"/>
  <c r="J24" i="1"/>
  <c r="L23" i="1"/>
  <c r="M23" i="1" s="1"/>
  <c r="J23" i="1"/>
  <c r="L22" i="1"/>
  <c r="M22" i="1" s="1"/>
  <c r="J22" i="1"/>
  <c r="L21" i="1"/>
  <c r="M21" i="1" s="1"/>
  <c r="J21" i="1"/>
  <c r="L20" i="1"/>
  <c r="M20" i="1" s="1"/>
  <c r="J20" i="1"/>
  <c r="L19" i="1"/>
  <c r="M19" i="1" s="1"/>
  <c r="J19" i="1"/>
  <c r="M18" i="1"/>
  <c r="L18" i="1"/>
  <c r="J18" i="1"/>
  <c r="L17" i="1"/>
  <c r="M17" i="1" s="1"/>
  <c r="J17" i="1"/>
  <c r="M110" i="1" l="1"/>
  <c r="E266" i="1" s="1"/>
  <c r="D50" i="2" s="1"/>
  <c r="M259" i="1"/>
  <c r="E272" i="1" s="1"/>
  <c r="M135" i="1"/>
  <c r="E267" i="1" s="1"/>
  <c r="M185" i="1"/>
  <c r="E269" i="1" s="1"/>
  <c r="D42" i="2" s="1"/>
  <c r="C149" i="4" s="1"/>
  <c r="L149" i="4" s="1"/>
  <c r="C46" i="4"/>
  <c r="M61" i="1"/>
  <c r="E264" i="1" s="1"/>
  <c r="E279" i="1" s="1"/>
  <c r="M210" i="1"/>
  <c r="E270" i="1" s="1"/>
  <c r="D43" i="2" s="1"/>
  <c r="C159" i="4" s="1"/>
  <c r="L159" i="4" s="1"/>
  <c r="M86" i="1"/>
  <c r="E265" i="1" s="1"/>
  <c r="D38" i="2" s="1"/>
  <c r="C109" i="4" s="1"/>
  <c r="L109" i="4" s="1"/>
  <c r="M235" i="1"/>
  <c r="E271" i="1" s="1"/>
  <c r="Q274" i="1"/>
  <c r="Q272" i="1"/>
  <c r="Q275" i="1"/>
  <c r="Q273" i="1"/>
  <c r="D56" i="2"/>
  <c r="C262" i="4" s="1"/>
  <c r="D55" i="2"/>
  <c r="M36" i="1"/>
  <c r="E263" i="1" s="1"/>
  <c r="L47" i="4"/>
  <c r="L190" i="4"/>
  <c r="C292" i="4"/>
  <c r="L355" i="4"/>
  <c r="D36" i="2" l="1"/>
  <c r="D65" i="2"/>
  <c r="Q278" i="1"/>
  <c r="Q282" i="1" s="1"/>
  <c r="Q283" i="1" s="1"/>
  <c r="Q284" i="1" s="1"/>
  <c r="C261" i="4"/>
  <c r="L262" i="4"/>
  <c r="E273" i="1"/>
  <c r="D26" i="2"/>
  <c r="C15" i="4" s="1"/>
  <c r="D25" i="2"/>
  <c r="C79" i="4"/>
  <c r="D62" i="2" l="1"/>
  <c r="C344" i="4"/>
  <c r="C14" i="4"/>
  <c r="L15" i="4"/>
  <c r="Q285" i="1"/>
  <c r="Q286" i="1" s="1"/>
  <c r="E275" i="1"/>
  <c r="E274" i="1"/>
  <c r="D44" i="2" s="1"/>
  <c r="D35" i="2" s="1"/>
  <c r="L79" i="4"/>
  <c r="C78" i="4"/>
  <c r="L344" i="4" l="1"/>
  <c r="C323" i="4"/>
  <c r="E284" i="1"/>
  <c r="E287" i="1" s="1"/>
  <c r="K265" i="1" s="1"/>
  <c r="E280" i="1"/>
  <c r="K266" i="1" l="1"/>
  <c r="L264" i="1" s="1"/>
  <c r="J281" i="1" s="1"/>
  <c r="K267" i="1"/>
  <c r="K276" i="1" l="1"/>
  <c r="L276" i="1" s="1"/>
  <c r="K275" i="1"/>
  <c r="L275" i="1" s="1"/>
  <c r="K274" i="1"/>
  <c r="K273" i="1"/>
  <c r="L274" i="1" l="1"/>
  <c r="K272" i="1"/>
  <c r="L272" i="1" s="1"/>
  <c r="L273" i="1"/>
  <c r="K271" i="1"/>
  <c r="L271" i="1" s="1"/>
  <c r="L278" i="1" s="1"/>
  <c r="E290" i="1" s="1"/>
  <c r="D14" i="2"/>
  <c r="D13" i="2" s="1"/>
  <c r="E291" i="1"/>
  <c r="E293" i="1" s="1"/>
  <c r="E294" i="1" s="1"/>
  <c r="D71" i="2"/>
  <c r="D72" i="2"/>
  <c r="C378" i="4" s="1"/>
  <c r="K285" i="1" l="1"/>
  <c r="K286" i="1" s="1"/>
  <c r="D70" i="2"/>
  <c r="D24" i="2" s="1"/>
  <c r="D74" i="2" s="1"/>
  <c r="C380" i="4" s="1"/>
  <c r="C377" i="4"/>
  <c r="C376" i="4" s="1"/>
  <c r="C13" i="4" s="1"/>
  <c r="E292" i="1"/>
  <c r="K288" i="1" l="1"/>
  <c r="K287" i="1"/>
</calcChain>
</file>

<file path=xl/sharedStrings.xml><?xml version="1.0" encoding="utf-8"?>
<sst xmlns="http://schemas.openxmlformats.org/spreadsheetml/2006/main" count="699" uniqueCount="391">
  <si>
    <t xml:space="preserve">PRESUPUESTO EDUCACIÓN CONTINUA </t>
  </si>
  <si>
    <t>ED FO 02</t>
  </si>
  <si>
    <t>CENTRO DE EXTENSIÓN ACADÉMICA - CESET</t>
  </si>
  <si>
    <t>VERSIÓN</t>
  </si>
  <si>
    <t>02</t>
  </si>
  <si>
    <t>NOMBRE DEL PROYECTO</t>
  </si>
  <si>
    <t>RESPONSABLE</t>
  </si>
  <si>
    <t>DEPARTAMENTO/GRUPO/LABORATORIO</t>
  </si>
  <si>
    <t>TIPO DE ACTIVIDAD</t>
  </si>
  <si>
    <t>EDU CONTINUA</t>
  </si>
  <si>
    <t>ORIGEN DEL SERVICIO</t>
  </si>
  <si>
    <t>Externo</t>
  </si>
  <si>
    <t>ESPECIFICACIÓN TÉCNICA PARA EL PRECIO UNITARIO</t>
  </si>
  <si>
    <t>De acuerdo a precios del mercado, honorarios de la CIS y/o Universidad de Antioquia</t>
  </si>
  <si>
    <t>1. PERSONAL / RECURSO HUMANO</t>
  </si>
  <si>
    <t>#</t>
  </si>
  <si>
    <t>DESCRIPCIÓN DEL GASTO</t>
  </si>
  <si>
    <t>CANTIDAD</t>
  </si>
  <si>
    <t>UNIDAD DE MEDIDA</t>
  </si>
  <si>
    <t>TIEMPO</t>
  </si>
  <si>
    <t>DEDICACIÓN 
(%)</t>
  </si>
  <si>
    <t>VALOR UNITARIO 
($)</t>
  </si>
  <si>
    <t>VALOR TOTAL SIN FP ($)</t>
  </si>
  <si>
    <t>FP</t>
  </si>
  <si>
    <t>VALOR UNITARIO CON FP
($)</t>
  </si>
  <si>
    <t>VALOR TOTAL CON FP
($)</t>
  </si>
  <si>
    <t>OBSERVACIONES</t>
  </si>
  <si>
    <t>SubtotalPersonal / Recurso Humano (CON FP)</t>
  </si>
  <si>
    <t>2. MATERIALES/SUMINISTRO/OBRA FÍSICA</t>
  </si>
  <si>
    <t>VALOR TOTAL 
($)</t>
  </si>
  <si>
    <t>Subtotal Materiales/Suministro/Obra física</t>
  </si>
  <si>
    <t>3. EQUIPOS/MAQUINARIA</t>
  </si>
  <si>
    <t>Subtotal Equipos/Maquinaria</t>
  </si>
  <si>
    <t>4. TRANSPORTE/SOSTENIMIENTO EN CAMPO</t>
  </si>
  <si>
    <t>Subtotal Transporte/Sostenimiento en Campo</t>
  </si>
  <si>
    <t>5. GASTRONOMÍA</t>
  </si>
  <si>
    <t>Subtotal Gastronomía</t>
  </si>
  <si>
    <t>6. ESTRATEGIA COMUNICACIONAL/COMERCIAL</t>
  </si>
  <si>
    <t>Subtotal Cominicaciones</t>
  </si>
  <si>
    <t>7. COMUNICACIONES</t>
  </si>
  <si>
    <t>8. LOCACIONES</t>
  </si>
  <si>
    <t>9. SOFTWARE</t>
  </si>
  <si>
    <t>10. OTROS</t>
  </si>
  <si>
    <t>Subtotal Otros</t>
  </si>
  <si>
    <t>RESUMEN COSTOS 1</t>
  </si>
  <si>
    <t>ANÁLISIS FINANCIERO EDUCACIÓN CONTÍNUA</t>
  </si>
  <si>
    <t>RUBRO</t>
  </si>
  <si>
    <t>VALOR</t>
  </si>
  <si>
    <t>VARIABLE</t>
  </si>
  <si>
    <t>PUNTO DE EQUILIBRIO</t>
  </si>
  <si>
    <t># ASISTENTES PROPUESTO CLIENTES</t>
  </si>
  <si>
    <t>MÍNIMO ASISTENTES ESPERADOS</t>
  </si>
  <si>
    <t>VALOR ESTIMADO INSCRIPCIÓN CON MAYOR DESCUENTO</t>
  </si>
  <si>
    <t>PUNTO EQUILIBRIO (# ASISTENTES)</t>
  </si>
  <si>
    <t xml:space="preserve">TARIFA PLENA SUGERIDA </t>
  </si>
  <si>
    <t>TARIFA PLENA</t>
  </si>
  <si>
    <t>DESCUENTOS</t>
  </si>
  <si>
    <t>TARIFAS</t>
  </si>
  <si>
    <t>CUPOS</t>
  </si>
  <si>
    <t>TOTAL</t>
  </si>
  <si>
    <t>PÚBLICO UDEA + PP</t>
  </si>
  <si>
    <t>GRUPOS + PP</t>
  </si>
  <si>
    <t xml:space="preserve"> SUBTOTAL COSTO PROYECTO</t>
  </si>
  <si>
    <t>PÚBLICO UDEA</t>
  </si>
  <si>
    <t>IMPREVISTOS (3%)</t>
  </si>
  <si>
    <t>GRUPOS</t>
  </si>
  <si>
    <t xml:space="preserve"> TOTAL COSTO PROYECTO</t>
  </si>
  <si>
    <t xml:space="preserve">TARIFA PLENA </t>
  </si>
  <si>
    <t>TARIFA PLENA + PP</t>
  </si>
  <si>
    <t>CONTRIBUCIONES UDEA</t>
  </si>
  <si>
    <t>ESPECIALES</t>
  </si>
  <si>
    <t>RESOLUCIÓN RECTORAL 1189 de 1990</t>
  </si>
  <si>
    <t>INGRESOS PUNTO DE EQUILIBRIO</t>
  </si>
  <si>
    <t>MANEJO Y COSTOS ADMON (10%)</t>
  </si>
  <si>
    <t>VALIDACIÓN 1</t>
  </si>
  <si>
    <t>VALOR DEFINITIVO PROPUESTA  (PROPUESTA)</t>
  </si>
  <si>
    <t>CONTRIBUCIONES FACULTAD DE INGENIERÍA</t>
  </si>
  <si>
    <t>RESULUCIÓN DECANATO 059 de 2013</t>
  </si>
  <si>
    <t>ANÁLISIS EXCEDENTE</t>
  </si>
  <si>
    <t>CONTRIBUCIÓN UDEA y FACULTAD INGENIERÍA</t>
  </si>
  <si>
    <t>PORCENTAJE DE PARTICIPACIÓN (PÉRDIDA GANANCIAS)</t>
  </si>
  <si>
    <t>INGRESOS NETOS</t>
  </si>
  <si>
    <t>EXCEDENTE CESET</t>
  </si>
  <si>
    <t>EGRESOS</t>
  </si>
  <si>
    <t>RESUMEN COSTOS 2</t>
  </si>
  <si>
    <t>NUEVOS EXCENDENTES</t>
  </si>
  <si>
    <t>EXCEDENTES SIN IMPREVISTOS</t>
  </si>
  <si>
    <t xml:space="preserve"> TOTAL  PROYECTO</t>
  </si>
  <si>
    <t>CONTRIBUCIÓN ALGRUPO</t>
  </si>
  <si>
    <t>CONTRIBUCIÓN AL DEPARTAMENTO</t>
  </si>
  <si>
    <t>VALOR DEFINITIVO PROPUESTA</t>
  </si>
  <si>
    <t>PRESUPUESTO EDUCACIÓN CONTINUA</t>
  </si>
  <si>
    <t xml:space="preserve">DEPTO/GRUPO/LABORATORIO: </t>
  </si>
  <si>
    <t xml:space="preserve">PROYECTO: </t>
  </si>
  <si>
    <t xml:space="preserve">CONTRATO/CONVENIO: </t>
  </si>
  <si>
    <t xml:space="preserve">RESPONSABLE: </t>
  </si>
  <si>
    <t xml:space="preserve">CODIGO </t>
  </si>
  <si>
    <t>CUENTA</t>
  </si>
  <si>
    <t>INGRESOS</t>
  </si>
  <si>
    <t>EXTENSIÓN (CURSOS.DIPLOMAS)</t>
  </si>
  <si>
    <t>ADMINISTRACIÓN DELEGADA</t>
  </si>
  <si>
    <t>CONSULTORÍA Y ASESORÍA</t>
  </si>
  <si>
    <t>GESTIÓN TECNOLÓGICA</t>
  </si>
  <si>
    <t>VENTA DE SERVICIOS</t>
  </si>
  <si>
    <t>EXÁMENES DE LABORATORIO</t>
  </si>
  <si>
    <t>ANÁLISIS DE MUESTRAS</t>
  </si>
  <si>
    <t>SERVICIOS TECNOLÓGICOS E INFORMÁTICOS</t>
  </si>
  <si>
    <t>OTRAS VENTAS DE SERVICIOS</t>
  </si>
  <si>
    <t>APORTES</t>
  </si>
  <si>
    <t>l</t>
  </si>
  <si>
    <t>SERVICIOS PERSONALES</t>
  </si>
  <si>
    <t>SALARIO</t>
  </si>
  <si>
    <t>SOBREREMUNERACIONES AL TRABAJO</t>
  </si>
  <si>
    <t>CÁTEDRA</t>
  </si>
  <si>
    <t>BONIFICACIONES</t>
  </si>
  <si>
    <t>CONSTITUTIVA DE SALARIO</t>
  </si>
  <si>
    <t>NO CONSTITUTIVA DE SALARIO</t>
  </si>
  <si>
    <t>ASOCIADOS AL FUNCIONAMIENTO DE LOS PROYECTOS</t>
  </si>
  <si>
    <t>HONORARIOS</t>
  </si>
  <si>
    <t>GASTOS GENERALES</t>
  </si>
  <si>
    <t>MATERIALES Y SUMINISTRO</t>
  </si>
  <si>
    <t>MUEBLES</t>
  </si>
  <si>
    <t>EQUIPOS</t>
  </si>
  <si>
    <t>ADECUACIONES, MANTENIMIENTON Y REPARACIONES</t>
  </si>
  <si>
    <t>AFILIACIONES E INSCRIPCIONES</t>
  </si>
  <si>
    <t>SEGUROS Y PÓLIZAS</t>
  </si>
  <si>
    <t>SERVICIOS PÚBLICOS Y COMUNICACIONES</t>
  </si>
  <si>
    <t>ARRENDAMIENTOS</t>
  </si>
  <si>
    <t>IMPREVISTOS</t>
  </si>
  <si>
    <t>IMPRESOS Y PUBLICACIONES</t>
  </si>
  <si>
    <t>ESTÍMULOS ACADÉMICOS</t>
  </si>
  <si>
    <t>MONITORES Y AUXILIARES</t>
  </si>
  <si>
    <t>JÓVENES INVESTIGADORES</t>
  </si>
  <si>
    <t>BECAS DOCTORALES</t>
  </si>
  <si>
    <t>VIÁTICOS Y TRANSPORTE</t>
  </si>
  <si>
    <t>VIÁTICOS</t>
  </si>
  <si>
    <t>SOSTENIBILIDAD EN CAMPO</t>
  </si>
  <si>
    <t xml:space="preserve">TIQUETES </t>
  </si>
  <si>
    <t>TRANSPORTE</t>
  </si>
  <si>
    <t>ADQUISICIÓN DE SERVICIOS</t>
  </si>
  <si>
    <t>TÉCNICOS Y ESPECIALIZADOS</t>
  </si>
  <si>
    <t>DERECHOS DE AUTOR</t>
  </si>
  <si>
    <t>ADQUISICIÓN DE BIENES</t>
  </si>
  <si>
    <t>EQUIPO DE OFICINA</t>
  </si>
  <si>
    <t>EQUIPO DE LABORATORIO</t>
  </si>
  <si>
    <t>MAQUINARIA</t>
  </si>
  <si>
    <t>ACADÉMICOS PROFESIONALES</t>
  </si>
  <si>
    <t>OTROS SERVICIOS</t>
  </si>
  <si>
    <t>TRANSFERENCIAS</t>
  </si>
  <si>
    <t>DEVOLUCIONES</t>
  </si>
  <si>
    <t>INVERSIONES</t>
  </si>
  <si>
    <t>INVERSIÓN EN ACTIVOS FIJOS</t>
  </si>
  <si>
    <t>APORTES POR DEDUCCIÓN EN CONVENIO(6%)</t>
  </si>
  <si>
    <t>APORTE ENTRE PROGRAMAS (FACULTAD DE INGENIERÍA RESOLUCIÓN 0059 14% SOBRE EL INGRESO)</t>
  </si>
  <si>
    <t>EXCEDENTES</t>
  </si>
  <si>
    <t>Nombre Responsable                                     Firma Responsable</t>
  </si>
  <si>
    <t>PERSONAL</t>
  </si>
  <si>
    <t>MATERIALES/SUMINISTRO/OBRA FÍSICA</t>
  </si>
  <si>
    <t>EQUIPOS/MAQUINARIA</t>
  </si>
  <si>
    <t>TRANSPORTE/SOSTENIMIENTO EN CAMPO</t>
  </si>
  <si>
    <t>GASTRONOMÍA/OTROS SERVICIOS</t>
  </si>
  <si>
    <t>ESTRATEGIA COMUNICACIONAL/COMERCIAL</t>
  </si>
  <si>
    <t>COMUNICACIONES</t>
  </si>
  <si>
    <t>LOCACIONES</t>
  </si>
  <si>
    <t>SOFTWARE</t>
  </si>
  <si>
    <t>OTROS</t>
  </si>
  <si>
    <t>TIPO ACTIVIDAD</t>
  </si>
  <si>
    <t>PORCENTAJE PARTICIPACIÓN</t>
  </si>
  <si>
    <t>DESCRIPCIÓN</t>
  </si>
  <si>
    <t>Interno sin excedentes ni contribuciones</t>
  </si>
  <si>
    <t>Auxiliar</t>
  </si>
  <si>
    <t>Año</t>
  </si>
  <si>
    <t>Agendas</t>
  </si>
  <si>
    <t>Unidad</t>
  </si>
  <si>
    <t>Adquisición Cámara Fotográfica</t>
  </si>
  <si>
    <t>Tiquetes avión</t>
  </si>
  <si>
    <t>Día</t>
  </si>
  <si>
    <t>Almuerzo con Servicio</t>
  </si>
  <si>
    <t>Afiche</t>
  </si>
  <si>
    <t>Plan de Datos</t>
  </si>
  <si>
    <t>Auditorio</t>
  </si>
  <si>
    <t>Licencia Wiz IQ</t>
  </si>
  <si>
    <t>Global</t>
  </si>
  <si>
    <t>Normas</t>
  </si>
  <si>
    <t>ASCON</t>
  </si>
  <si>
    <t>Interno con excedentes sin contribuciones</t>
  </si>
  <si>
    <t>Auxiliar Logístico</t>
  </si>
  <si>
    <t>Baterías</t>
  </si>
  <si>
    <t>Adquisición Computador Escritorio</t>
  </si>
  <si>
    <t>Transporte Bus</t>
  </si>
  <si>
    <t>Hora</t>
  </si>
  <si>
    <t>Almuerzo Empacado</t>
  </si>
  <si>
    <t>Agenda Programática</t>
  </si>
  <si>
    <t>Plan de Voz</t>
  </si>
  <si>
    <t>Aula de cómputo</t>
  </si>
  <si>
    <t>Licencia Adobe</t>
  </si>
  <si>
    <t>Permisos</t>
  </si>
  <si>
    <t>SERV LAB</t>
  </si>
  <si>
    <t>Interno con excedentes y contribuciones</t>
  </si>
  <si>
    <t>Contrato (CIS)</t>
  </si>
  <si>
    <t>Entregable</t>
  </si>
  <si>
    <t>Block iris</t>
  </si>
  <si>
    <t>Adquisición Computador Portátil</t>
  </si>
  <si>
    <t>Transporte Buseta</t>
  </si>
  <si>
    <t>Trayecto</t>
  </si>
  <si>
    <t>Botellas de agua</t>
  </si>
  <si>
    <t xml:space="preserve">Anuncio de Prensa </t>
  </si>
  <si>
    <t>Equipo Celular</t>
  </si>
  <si>
    <t>Laboratorio</t>
  </si>
  <si>
    <t>Plataforma Moodle</t>
  </si>
  <si>
    <t>Pólizas</t>
  </si>
  <si>
    <t>INVESTIGACIÓN</t>
  </si>
  <si>
    <t>Coordinador Proyectos</t>
  </si>
  <si>
    <t>Bolsa Personalizada</t>
  </si>
  <si>
    <t>Adquisición de Tablet´s</t>
  </si>
  <si>
    <t>Transporte Camioneta</t>
  </si>
  <si>
    <t>Cena con Servicio</t>
  </si>
  <si>
    <t xml:space="preserve">Anuncio de Revista </t>
  </si>
  <si>
    <t>Envío de Correspondencia</t>
  </si>
  <si>
    <t>Salón de Clase</t>
  </si>
  <si>
    <t>Desarrollo de contenidos</t>
  </si>
  <si>
    <t>Seguro</t>
  </si>
  <si>
    <t xml:space="preserve">Otro </t>
  </si>
  <si>
    <t>Experto</t>
  </si>
  <si>
    <t>Mes</t>
  </si>
  <si>
    <t xml:space="preserve">Bolsillo </t>
  </si>
  <si>
    <t>Adquisición Escaner</t>
  </si>
  <si>
    <t>Transporte no Convencional</t>
  </si>
  <si>
    <t>Cena Empacado</t>
  </si>
  <si>
    <t>Automatización de procesos del CESET</t>
  </si>
  <si>
    <t>Salones de eventos</t>
  </si>
  <si>
    <t>Mantenimiento Plataforma</t>
  </si>
  <si>
    <t>Servicios de Laboratorio</t>
  </si>
  <si>
    <t>Mensajero</t>
  </si>
  <si>
    <t>Semestre</t>
  </si>
  <si>
    <t>Borrador de Goma</t>
  </si>
  <si>
    <t>Adquisición Impresoras</t>
  </si>
  <si>
    <t>Transporte Taxi</t>
  </si>
  <si>
    <t>Coctel</t>
  </si>
  <si>
    <t>Banners</t>
  </si>
  <si>
    <t>Plataforma Wen Conference</t>
  </si>
  <si>
    <t>Servicios Técnicos</t>
  </si>
  <si>
    <t>Monitor</t>
  </si>
  <si>
    <t>Trimestre</t>
  </si>
  <si>
    <t>Borrador de Tablero</t>
  </si>
  <si>
    <t>Adquisición USB</t>
  </si>
  <si>
    <t>Transporte Van</t>
  </si>
  <si>
    <t>Estación de Café</t>
  </si>
  <si>
    <t>Boletín de Prensa</t>
  </si>
  <si>
    <t>Licencia ArcGis</t>
  </si>
  <si>
    <t>Practicante</t>
  </si>
  <si>
    <t>Botas de Seguridad</t>
  </si>
  <si>
    <t xml:space="preserve">Adquisición insumos de Laboratorio </t>
  </si>
  <si>
    <t>Viáticos</t>
  </si>
  <si>
    <t>Grupos Culturales</t>
  </si>
  <si>
    <t>Bonos de Descuento</t>
  </si>
  <si>
    <t>Licencia AutoCad</t>
  </si>
  <si>
    <t>Profesional</t>
  </si>
  <si>
    <t>Caja de colores</t>
  </si>
  <si>
    <t xml:space="preserve">Adquisición equipos de Laboratorio </t>
  </si>
  <si>
    <t>Refrigerio</t>
  </si>
  <si>
    <t>Brochure</t>
  </si>
  <si>
    <t>Licencia Projetc</t>
  </si>
  <si>
    <t>Vinculado (UdeA)</t>
  </si>
  <si>
    <t>Camisetas</t>
  </si>
  <si>
    <t>Alquiler Computador Esctritorio</t>
  </si>
  <si>
    <t>Servicio de Alimentación</t>
  </si>
  <si>
    <t>Carne</t>
  </si>
  <si>
    <t>Licencia Inventor</t>
  </si>
  <si>
    <t>Carpeta AZ</t>
  </si>
  <si>
    <t>Alquiler Computador Portátil</t>
  </si>
  <si>
    <t xml:space="preserve">Cuña radial </t>
  </si>
  <si>
    <t>Licencia Acces</t>
  </si>
  <si>
    <t>Carpeta Catálogo 1"</t>
  </si>
  <si>
    <t>Alquiler Datáfono</t>
  </si>
  <si>
    <t>Diseño Página Web</t>
  </si>
  <si>
    <t>Licencia Office</t>
  </si>
  <si>
    <t>Carpeta Catálogo 2"</t>
  </si>
  <si>
    <t>Alquiler de Tarima</t>
  </si>
  <si>
    <t>Identidad Grafíca</t>
  </si>
  <si>
    <t>Carpeta Catálogo 3"</t>
  </si>
  <si>
    <t>Alquiler Equipos de Laboratorio</t>
  </si>
  <si>
    <t>Impresiones</t>
  </si>
  <si>
    <t>Carpeta Celuguía/Legajadora Carta</t>
  </si>
  <si>
    <t>Alquiler insumos de Laboratorio</t>
  </si>
  <si>
    <t>Pasacalle</t>
  </si>
  <si>
    <t>Carpeta Celuguía/Legajadora Oficio</t>
  </si>
  <si>
    <t>Alquiler Escaner</t>
  </si>
  <si>
    <t xml:space="preserve">Pauta en Televisión </t>
  </si>
  <si>
    <t>Carpeta Institucional</t>
  </si>
  <si>
    <t>Alquiler Impresoras</t>
  </si>
  <si>
    <t>Pendón</t>
  </si>
  <si>
    <t>Carpeta Personalizada</t>
  </si>
  <si>
    <t>Alquiler Mobiliario Stand</t>
  </si>
  <si>
    <t>Pieza Gráfica</t>
  </si>
  <si>
    <t>Carpeta Plástica Carta</t>
  </si>
  <si>
    <t>Alquiler Panelería</t>
  </si>
  <si>
    <t>Plataforma Mail Marketing</t>
  </si>
  <si>
    <t>Carpeta Plástica Oficio</t>
  </si>
  <si>
    <t>Alquiler Servicio de Sonido</t>
  </si>
  <si>
    <t>Plataforma Pagos en Linea</t>
  </si>
  <si>
    <t>Cascos de Seguridad</t>
  </si>
  <si>
    <t>Alquiler Servicios Audiovisuales (Sonido+Luces+Vide)</t>
  </si>
  <si>
    <t>Plegables</t>
  </si>
  <si>
    <t>Chaleco Identificación</t>
  </si>
  <si>
    <t>Alquiler Servicios de Luces</t>
  </si>
  <si>
    <t xml:space="preserve">Post para Redes </t>
  </si>
  <si>
    <t>Cinta Plástica Emabalar</t>
  </si>
  <si>
    <t>Cables de Red/HDMI/Datos/VGA/Convertidor USB y RED</t>
  </si>
  <si>
    <t>Posters</t>
  </si>
  <si>
    <t>Cinta Plástica Embalar</t>
  </si>
  <si>
    <t>Extensión Eléctrica</t>
  </si>
  <si>
    <t>Rompe Tráfico</t>
  </si>
  <si>
    <t>Cinta Plástica Enmascarar</t>
  </si>
  <si>
    <t>GPS</t>
  </si>
  <si>
    <t>Señaletica</t>
  </si>
  <si>
    <t>Cinta Plástica Transparente</t>
  </si>
  <si>
    <t>Otros</t>
  </si>
  <si>
    <t>Slides</t>
  </si>
  <si>
    <t>Clips Mariposa</t>
  </si>
  <si>
    <t>Social Media</t>
  </si>
  <si>
    <t>Clips Metálicos</t>
  </si>
  <si>
    <t>Souvenirs</t>
  </si>
  <si>
    <t>Cuaderno Grande</t>
  </si>
  <si>
    <t>Cuaderno Pequeño</t>
  </si>
  <si>
    <t>Tarjetas de Invitación</t>
  </si>
  <si>
    <t>Equipo para trabajo en altura</t>
  </si>
  <si>
    <t>Tarjetas de Presentación</t>
  </si>
  <si>
    <t>Escarapelas</t>
  </si>
  <si>
    <t>Totems</t>
  </si>
  <si>
    <t>Fotocopias</t>
  </si>
  <si>
    <t>Video</t>
  </si>
  <si>
    <t>Gorras</t>
  </si>
  <si>
    <t>Volantes</t>
  </si>
  <si>
    <t>Impresiones a color</t>
  </si>
  <si>
    <t xml:space="preserve">Habladores </t>
  </si>
  <si>
    <t>Labels</t>
  </si>
  <si>
    <t xml:space="preserve">Otros </t>
  </si>
  <si>
    <t>Lapicero</t>
  </si>
  <si>
    <t>Lapicero Intitucional/Personalizado</t>
  </si>
  <si>
    <t>Lápiz</t>
  </si>
  <si>
    <t>Libreta Bitácora</t>
  </si>
  <si>
    <t>Libreta Institucional/Personalizada</t>
  </si>
  <si>
    <t>Maletín Institucional/Personalizado</t>
  </si>
  <si>
    <t>Marcador de Tablero</t>
  </si>
  <si>
    <t>Marcador Permanente</t>
  </si>
  <si>
    <t>Opalinas</t>
  </si>
  <si>
    <t>Overol</t>
  </si>
  <si>
    <t>Pilas</t>
  </si>
  <si>
    <t>Pliegos de papel</t>
  </si>
  <si>
    <t>Portapendones</t>
  </si>
  <si>
    <t>Postick</t>
  </si>
  <si>
    <t>Recarga impresora</t>
  </si>
  <si>
    <t>Resma de papel</t>
  </si>
  <si>
    <t>Revisteros</t>
  </si>
  <si>
    <t>Señalador Tablero</t>
  </si>
  <si>
    <t>Sitckers</t>
  </si>
  <si>
    <t>Sobres de manila</t>
  </si>
  <si>
    <t>Tabla Portapapeles</t>
  </si>
  <si>
    <t>Tijeras</t>
  </si>
  <si>
    <t>Torre de Discos</t>
  </si>
  <si>
    <t xml:space="preserve">Equipos de protección </t>
  </si>
  <si>
    <t xml:space="preserve">Equipos de trabajo en altura </t>
  </si>
  <si>
    <t xml:space="preserve">Insumos de Oficina </t>
  </si>
  <si>
    <t xml:space="preserve">Disponible </t>
  </si>
  <si>
    <t xml:space="preserve">Fecha </t>
  </si>
  <si>
    <t>Nombre docente o contratista</t>
  </si>
  <si>
    <t>Tiempo</t>
  </si>
  <si>
    <t>Horas ejecutadas</t>
  </si>
  <si>
    <t>Valor Contrato</t>
  </si>
  <si>
    <t xml:space="preserve">Valor de la nomina </t>
  </si>
  <si>
    <t xml:space="preserve">Concepto </t>
  </si>
  <si>
    <t xml:space="preserve">Valor </t>
  </si>
  <si>
    <t xml:space="preserve">Proveedor </t>
  </si>
  <si>
    <t>CDP</t>
  </si>
  <si>
    <t xml:space="preserve">Valor legalizado </t>
  </si>
  <si>
    <t>N° de Contrato</t>
  </si>
  <si>
    <t xml:space="preserve">N° Factura </t>
  </si>
  <si>
    <t>DE LABORATORIO</t>
  </si>
  <si>
    <t>CAPACITACIONES</t>
  </si>
  <si>
    <t xml:space="preserve">Nombre docente </t>
  </si>
  <si>
    <t xml:space="preserve">Nombre </t>
  </si>
  <si>
    <t xml:space="preserve">Lugar </t>
  </si>
  <si>
    <t xml:space="preserve">Fechas de viaje </t>
  </si>
  <si>
    <t xml:space="preserve">Valor tiquetes </t>
  </si>
  <si>
    <t xml:space="preserve">Valor viáticos </t>
  </si>
  <si>
    <t xml:space="preserve">Valor total </t>
  </si>
  <si>
    <t>EVENTOS ACADEMICOS Y CULTURALES</t>
  </si>
  <si>
    <t>NOMBRE</t>
  </si>
  <si>
    <t xml:space="preserve">PRESUPUESTO 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</si>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</sst>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&quot;$&quot;* #,##0_-;\-&quot;$&quot;* #,##0_-;_-&quot;$&quot;* &quot;-&quot;_-;_-@"/>
    <numFmt numFmtId="165" formatCode="_(&quot;$&quot;* #,##0.00_);_(&quot;$&quot;* \(#,##0.00\);_(&quot;$&quot;* &quot;-&quot;??_);_(@_)"/>
    <numFmt numFmtId="166" formatCode="_-[$$-240A]\ * #,##0.00_-;\-[$$-240A]\ * #,##0.00_-;_-[$$-240A]\ * &quot;-&quot;??_-;_-@"/>
    <numFmt numFmtId="167" formatCode="_ * #,##0_ ;_ * \-#,##0_ ;_ * &quot;-&quot;??_ ;_ @_ "/>
    <numFmt numFmtId="168" formatCode="_(&quot;$&quot;\ * #,##0_);_(&quot;$&quot;\ * \(#,##0\);_(&quot;$&quot;\ * &quot;-&quot;??_);_(@_)"/>
    <numFmt numFmtId="169" formatCode="d\.m"/>
    <numFmt numFmtId="170" formatCode="_-[$$-240A]\ * #,##0_-;\-[$$-240A]\ * #,##0_-;_-[$$-240A]\ * &quot;-&quot;??_-;_-@"/>
    <numFmt numFmtId="171" formatCode="[$$-240A]\ #,##0"/>
    <numFmt numFmtId="172" formatCode="&quot;$&quot;#,##0"/>
    <numFmt numFmtId="173" formatCode="_-&quot;$&quot;\ * #,##0_-;\-&quot;$&quot;\ * #,##0_-;_-&quot;$&quot;\ * &quot;-&quot;_-;_-@"/>
    <numFmt numFmtId="174" formatCode="_-[$$-240A]\ * #,##0.00_ ;_-[$$-240A]\ * \-#,##0.00\ ;_-[$$-240A]\ * &quot;-&quot;??_ ;_-@_ "/>
    <numFmt numFmtId="175" formatCode="_-[$$-240A]\ * #,##0_ ;_-[$$-240A]\ * \-#,##0\ ;_-[$$-240A]\ * &quot;-&quot;??_ ;_-@_ "/>
    <numFmt numFmtId="176" formatCode="_(&quot;$&quot;* #,##0.0_);_(&quot;$&quot;* \(#,##0.0\);_(&quot;$&quot;* &quot;-&quot;??_);_(@_)"/>
    <numFmt numFmtId="177" formatCode="d/m/yyyy"/>
    <numFmt numFmtId="178" formatCode="_(&quot;$&quot;* #,##0_);_(&quot;$&quot;* \(#,##0\);_(&quot;$&quot;* &quot;-&quot;??_);_(@_)"/>
    <numFmt numFmtId="179" formatCode="_-* #,##0_-;\-* #,##0_-;_-* &quot;-&quot;_-;_-@"/>
  </numFmts>
  <fonts count="31">
    <font>
      <sz val="10"/>
      <color rgb="FF000000"/>
      <name val="Times New Roman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6"/>
      <color rgb="FF00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Calibri"/>
      <family val="2"/>
    </font>
    <font>
      <sz val="9"/>
      <color rgb="FF000000"/>
      <name val="Ariel"/>
    </font>
    <font>
      <b/>
      <sz val="9"/>
      <color rgb="FF000000"/>
      <name val="Ariel"/>
    </font>
    <font>
      <b/>
      <sz val="9"/>
      <color theme="1"/>
      <name val="Ariel"/>
    </font>
    <font>
      <sz val="11"/>
      <color rgb="FF000000"/>
      <name val="Calibri"/>
      <family val="2"/>
    </font>
    <font>
      <sz val="9"/>
      <color theme="1"/>
      <name val="Ariel"/>
    </font>
    <font>
      <sz val="14"/>
      <color theme="1"/>
      <name val="Calibri"/>
      <family val="2"/>
    </font>
    <font>
      <b/>
      <sz val="11"/>
      <color theme="0"/>
      <name val="Calibri"/>
      <family val="2"/>
    </font>
    <font>
      <sz val="14"/>
      <color theme="0"/>
      <name val="Calibri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2F5496"/>
        <bgColor rgb="FF2F5496"/>
      </patternFill>
    </fill>
    <fill>
      <patternFill patternType="solid">
        <fgColor theme="9"/>
        <bgColor theme="9"/>
      </patternFill>
    </fill>
    <fill>
      <patternFill patternType="solid">
        <fgColor rgb="FFE7E6E6"/>
        <bgColor rgb="FFE7E6E6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5" xfId="0" applyFont="1" applyBorder="1"/>
    <xf numFmtId="0" fontId="6" fillId="0" borderId="0" xfId="0" applyFont="1"/>
    <xf numFmtId="0" fontId="6" fillId="0" borderId="4" xfId="0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9" fontId="12" fillId="5" borderId="21" xfId="0" applyNumberFormat="1" applyFont="1" applyFill="1" applyBorder="1" applyAlignment="1">
      <alignment horizontal="center" vertical="center" wrapText="1"/>
    </xf>
    <xf numFmtId="164" fontId="12" fillId="5" borderId="21" xfId="0" applyNumberFormat="1" applyFont="1" applyFill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 vertical="center" wrapText="1"/>
    </xf>
    <xf numFmtId="9" fontId="10" fillId="5" borderId="21" xfId="0" applyNumberFormat="1" applyFont="1" applyFill="1" applyBorder="1" applyAlignment="1">
      <alignment horizontal="center" vertical="center" wrapText="1"/>
    </xf>
    <xf numFmtId="164" fontId="10" fillId="5" borderId="21" xfId="0" applyNumberFormat="1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center" vertical="center" wrapText="1"/>
    </xf>
    <xf numFmtId="165" fontId="6" fillId="0" borderId="0" xfId="0" applyNumberFormat="1" applyFont="1"/>
    <xf numFmtId="166" fontId="7" fillId="4" borderId="19" xfId="0" applyNumberFormat="1" applyFont="1" applyFill="1" applyBorder="1" applyAlignment="1">
      <alignment vertical="center" wrapText="1"/>
    </xf>
    <xf numFmtId="166" fontId="7" fillId="4" borderId="20" xfId="0" applyNumberFormat="1" applyFont="1" applyFill="1" applyBorder="1" applyAlignment="1">
      <alignment vertical="center" wrapText="1"/>
    </xf>
    <xf numFmtId="0" fontId="6" fillId="0" borderId="11" xfId="0" applyFont="1" applyBorder="1"/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/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left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right" vertical="top" wrapText="1"/>
    </xf>
    <xf numFmtId="0" fontId="6" fillId="0" borderId="12" xfId="0" applyFont="1" applyBorder="1"/>
    <xf numFmtId="166" fontId="7" fillId="4" borderId="28" xfId="0" applyNumberFormat="1" applyFont="1" applyFill="1" applyBorder="1" applyAlignment="1">
      <alignment vertical="center" wrapText="1"/>
    </xf>
    <xf numFmtId="166" fontId="7" fillId="4" borderId="29" xfId="0" applyNumberFormat="1" applyFont="1" applyFill="1" applyBorder="1" applyAlignment="1">
      <alignment vertical="center" wrapText="1"/>
    </xf>
    <xf numFmtId="0" fontId="6" fillId="4" borderId="30" xfId="0" applyFont="1" applyFill="1" applyBorder="1"/>
    <xf numFmtId="0" fontId="6" fillId="4" borderId="23" xfId="0" applyFont="1" applyFill="1" applyBorder="1"/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4" borderId="28" xfId="0" applyFont="1" applyFill="1" applyBorder="1"/>
    <xf numFmtId="0" fontId="1" fillId="4" borderId="28" xfId="0" applyFont="1" applyFill="1" applyBorder="1"/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left" vertical="center"/>
    </xf>
    <xf numFmtId="9" fontId="10" fillId="0" borderId="9" xfId="0" applyNumberFormat="1" applyFont="1" applyBorder="1" applyAlignment="1">
      <alignment horizontal="center" vertical="center" wrapText="1"/>
    </xf>
    <xf numFmtId="9" fontId="10" fillId="0" borderId="34" xfId="0" applyNumberFormat="1" applyFont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 wrapText="1"/>
    </xf>
    <xf numFmtId="167" fontId="9" fillId="0" borderId="14" xfId="0" applyNumberFormat="1" applyFont="1" applyBorder="1" applyAlignment="1">
      <alignment horizontal="center"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right" vertical="center" wrapText="1"/>
    </xf>
    <xf numFmtId="0" fontId="7" fillId="4" borderId="37" xfId="0" applyFont="1" applyFill="1" applyBorder="1" applyAlignment="1">
      <alignment horizontal="right" vertical="center" wrapText="1"/>
    </xf>
    <xf numFmtId="166" fontId="7" fillId="4" borderId="23" xfId="0" applyNumberFormat="1" applyFont="1" applyFill="1" applyBorder="1" applyAlignment="1">
      <alignment vertical="center" wrapText="1"/>
    </xf>
    <xf numFmtId="168" fontId="14" fillId="0" borderId="0" xfId="0" applyNumberFormat="1" applyFont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left" vertical="center"/>
    </xf>
    <xf numFmtId="169" fontId="10" fillId="4" borderId="19" xfId="0" applyNumberFormat="1" applyFont="1" applyFill="1" applyBorder="1" applyAlignment="1">
      <alignment horizontal="left" vertical="center"/>
    </xf>
    <xf numFmtId="164" fontId="7" fillId="4" borderId="19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/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6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170" fontId="10" fillId="0" borderId="34" xfId="0" applyNumberFormat="1" applyFont="1" applyBorder="1" applyAlignment="1">
      <alignment horizontal="center" vertical="center" wrapText="1"/>
    </xf>
    <xf numFmtId="171" fontId="10" fillId="2" borderId="23" xfId="0" applyNumberFormat="1" applyFont="1" applyFill="1" applyBorder="1" applyAlignment="1">
      <alignment horizontal="center"/>
    </xf>
    <xf numFmtId="0" fontId="1" fillId="0" borderId="34" xfId="0" applyFont="1" applyBorder="1"/>
    <xf numFmtId="0" fontId="10" fillId="0" borderId="21" xfId="0" applyFont="1" applyBorder="1" applyAlignment="1">
      <alignment horizontal="left"/>
    </xf>
    <xf numFmtId="1" fontId="10" fillId="2" borderId="23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171" fontId="10" fillId="2" borderId="2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72" fontId="7" fillId="0" borderId="21" xfId="0" applyNumberFormat="1" applyFont="1" applyBorder="1" applyAlignment="1">
      <alignment horizontal="center" wrapText="1"/>
    </xf>
    <xf numFmtId="1" fontId="10" fillId="5" borderId="21" xfId="0" applyNumberFormat="1" applyFont="1" applyFill="1" applyBorder="1" applyAlignment="1">
      <alignment horizontal="center"/>
    </xf>
    <xf numFmtId="9" fontId="15" fillId="0" borderId="0" xfId="0" applyNumberFormat="1" applyFont="1" applyAlignment="1">
      <alignment horizontal="center" vertical="center" wrapText="1"/>
    </xf>
    <xf numFmtId="168" fontId="14" fillId="2" borderId="28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5" borderId="21" xfId="0" applyFont="1" applyFill="1" applyBorder="1"/>
    <xf numFmtId="0" fontId="10" fillId="0" borderId="21" xfId="0" applyFont="1" applyBorder="1" applyAlignment="1">
      <alignment horizontal="right" vertical="center" wrapText="1"/>
    </xf>
    <xf numFmtId="9" fontId="14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6" fontId="10" fillId="0" borderId="0" xfId="0" applyNumberFormat="1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71" fontId="6" fillId="0" borderId="21" xfId="0" applyNumberFormat="1" applyFont="1" applyBorder="1"/>
    <xf numFmtId="9" fontId="10" fillId="0" borderId="2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0" fontId="10" fillId="0" borderId="21" xfId="0" applyNumberFormat="1" applyFont="1" applyBorder="1" applyAlignment="1">
      <alignment horizontal="center" vertical="center" wrapText="1"/>
    </xf>
    <xf numFmtId="170" fontId="1" fillId="0" borderId="21" xfId="0" applyNumberFormat="1" applyFont="1" applyBorder="1" applyAlignment="1">
      <alignment horizontal="center"/>
    </xf>
    <xf numFmtId="170" fontId="10" fillId="0" borderId="0" xfId="0" applyNumberFormat="1" applyFont="1" applyAlignment="1">
      <alignment horizontal="center" vertical="center" wrapText="1"/>
    </xf>
    <xf numFmtId="0" fontId="0" fillId="0" borderId="0" xfId="0" applyFont="1"/>
    <xf numFmtId="170" fontId="10" fillId="7" borderId="21" xfId="0" applyNumberFormat="1" applyFont="1" applyFill="1" applyBorder="1" applyAlignment="1">
      <alignment horizontal="center" vertical="center" wrapText="1"/>
    </xf>
    <xf numFmtId="170" fontId="15" fillId="0" borderId="0" xfId="0" applyNumberFormat="1" applyFont="1" applyAlignment="1">
      <alignment horizontal="center" vertical="center" wrapText="1"/>
    </xf>
    <xf numFmtId="0" fontId="1" fillId="0" borderId="4" xfId="0" applyFont="1" applyBorder="1"/>
    <xf numFmtId="170" fontId="13" fillId="0" borderId="0" xfId="0" applyNumberFormat="1" applyFont="1"/>
    <xf numFmtId="173" fontId="10" fillId="8" borderId="21" xfId="0" applyNumberFormat="1" applyFont="1" applyFill="1" applyBorder="1" applyAlignment="1">
      <alignment horizontal="center" vertical="center" wrapText="1"/>
    </xf>
    <xf numFmtId="171" fontId="15" fillId="0" borderId="0" xfId="0" applyNumberFormat="1" applyFont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8" borderId="28" xfId="0" applyFont="1" applyFill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19" fillId="6" borderId="21" xfId="0" applyFont="1" applyFill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21" fillId="9" borderId="21" xfId="0" applyFont="1" applyFill="1" applyBorder="1" applyAlignment="1">
      <alignment vertical="center"/>
    </xf>
    <xf numFmtId="0" fontId="21" fillId="10" borderId="21" xfId="0" applyFont="1" applyFill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vertical="center" wrapText="1"/>
    </xf>
    <xf numFmtId="174" fontId="19" fillId="0" borderId="21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2" fillId="0" borderId="0" xfId="0" applyFont="1"/>
    <xf numFmtId="0" fontId="23" fillId="0" borderId="21" xfId="0" applyFont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vertical="center"/>
    </xf>
    <xf numFmtId="9" fontId="22" fillId="0" borderId="21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left"/>
    </xf>
    <xf numFmtId="0" fontId="26" fillId="0" borderId="21" xfId="0" applyFont="1" applyBorder="1" applyAlignment="1">
      <alignment horizontal="center" vertical="center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22" fillId="0" borderId="21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22" fillId="0" borderId="21" xfId="0" applyFont="1" applyBorder="1"/>
    <xf numFmtId="0" fontId="22" fillId="0" borderId="0" xfId="0" applyFont="1" applyAlignment="1">
      <alignment horizontal="center" vertical="center"/>
    </xf>
    <xf numFmtId="0" fontId="26" fillId="11" borderId="21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175" fontId="21" fillId="0" borderId="21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vertical="center"/>
    </xf>
    <xf numFmtId="175" fontId="19" fillId="6" borderId="21" xfId="0" applyNumberFormat="1" applyFont="1" applyFill="1" applyBorder="1" applyAlignment="1">
      <alignment horizontal="right" vertical="center"/>
    </xf>
    <xf numFmtId="175" fontId="19" fillId="0" borderId="21" xfId="0" applyNumberFormat="1" applyFont="1" applyBorder="1" applyAlignment="1">
      <alignment horizontal="right" vertical="center"/>
    </xf>
    <xf numFmtId="0" fontId="27" fillId="0" borderId="3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1" fillId="9" borderId="39" xfId="0" applyFont="1" applyFill="1" applyBorder="1" applyAlignment="1">
      <alignment vertical="center"/>
    </xf>
    <xf numFmtId="175" fontId="19" fillId="9" borderId="39" xfId="0" applyNumberFormat="1" applyFont="1" applyFill="1" applyBorder="1" applyAlignment="1">
      <alignment horizontal="right" vertical="center"/>
    </xf>
    <xf numFmtId="0" fontId="28" fillId="12" borderId="39" xfId="0" applyFont="1" applyFill="1" applyBorder="1" applyAlignment="1">
      <alignment horizontal="center" vertical="center"/>
    </xf>
    <xf numFmtId="176" fontId="28" fillId="12" borderId="39" xfId="0" applyNumberFormat="1" applyFont="1" applyFill="1" applyBorder="1" applyAlignment="1">
      <alignment vertical="center"/>
    </xf>
    <xf numFmtId="0" fontId="29" fillId="13" borderId="44" xfId="0" applyFont="1" applyFill="1" applyBorder="1" applyAlignment="1">
      <alignment vertical="center"/>
    </xf>
    <xf numFmtId="0" fontId="28" fillId="12" borderId="45" xfId="0" applyFont="1" applyFill="1" applyBorder="1" applyAlignment="1">
      <alignment horizontal="center" vertical="center"/>
    </xf>
    <xf numFmtId="0" fontId="19" fillId="0" borderId="39" xfId="0" applyFont="1" applyBorder="1" applyAlignment="1">
      <alignment vertical="center"/>
    </xf>
    <xf numFmtId="177" fontId="19" fillId="0" borderId="39" xfId="0" applyNumberFormat="1" applyFont="1" applyBorder="1" applyAlignment="1">
      <alignment vertical="center"/>
    </xf>
    <xf numFmtId="170" fontId="19" fillId="0" borderId="40" xfId="0" applyNumberFormat="1" applyFont="1" applyBorder="1" applyAlignment="1">
      <alignment horizontal="center" vertical="center"/>
    </xf>
    <xf numFmtId="178" fontId="19" fillId="0" borderId="39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0" fontId="19" fillId="0" borderId="46" xfId="0" applyFont="1" applyBorder="1" applyAlignment="1">
      <alignment vertical="center"/>
    </xf>
    <xf numFmtId="177" fontId="19" fillId="0" borderId="46" xfId="0" applyNumberFormat="1" applyFont="1" applyBorder="1" applyAlignment="1">
      <alignment vertical="center"/>
    </xf>
    <xf numFmtId="178" fontId="19" fillId="0" borderId="46" xfId="0" applyNumberFormat="1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177" fontId="19" fillId="0" borderId="51" xfId="0" applyNumberFormat="1" applyFont="1" applyBorder="1" applyAlignment="1">
      <alignment vertical="center"/>
    </xf>
    <xf numFmtId="170" fontId="19" fillId="0" borderId="52" xfId="0" applyNumberFormat="1" applyFont="1" applyBorder="1" applyAlignment="1">
      <alignment horizontal="center" vertical="center"/>
    </xf>
    <xf numFmtId="178" fontId="19" fillId="0" borderId="51" xfId="0" applyNumberFormat="1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177" fontId="19" fillId="0" borderId="54" xfId="0" applyNumberFormat="1" applyFont="1" applyBorder="1" applyAlignment="1">
      <alignment vertical="center"/>
    </xf>
    <xf numFmtId="170" fontId="19" fillId="0" borderId="55" xfId="0" applyNumberFormat="1" applyFont="1" applyBorder="1" applyAlignment="1">
      <alignment horizontal="center" vertical="center"/>
    </xf>
    <xf numFmtId="176" fontId="19" fillId="0" borderId="54" xfId="0" applyNumberFormat="1" applyFont="1" applyBorder="1" applyAlignment="1">
      <alignment vertical="center"/>
    </xf>
    <xf numFmtId="176" fontId="19" fillId="0" borderId="39" xfId="0" applyNumberFormat="1" applyFont="1" applyBorder="1" applyAlignment="1">
      <alignment vertical="center"/>
    </xf>
    <xf numFmtId="176" fontId="19" fillId="0" borderId="46" xfId="0" applyNumberFormat="1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175" fontId="19" fillId="0" borderId="59" xfId="0" applyNumberFormat="1" applyFont="1" applyBorder="1" applyAlignment="1">
      <alignment horizontal="right" vertical="center"/>
    </xf>
    <xf numFmtId="0" fontId="19" fillId="0" borderId="59" xfId="0" applyFont="1" applyBorder="1" applyAlignment="1">
      <alignment vertical="center"/>
    </xf>
    <xf numFmtId="176" fontId="19" fillId="0" borderId="59" xfId="0" applyNumberFormat="1" applyFont="1" applyBorder="1" applyAlignment="1">
      <alignment vertical="center"/>
    </xf>
    <xf numFmtId="0" fontId="19" fillId="0" borderId="63" xfId="0" applyFont="1" applyBorder="1" applyAlignment="1">
      <alignment vertical="center"/>
    </xf>
    <xf numFmtId="170" fontId="21" fillId="0" borderId="40" xfId="0" applyNumberFormat="1" applyFont="1" applyBorder="1" applyAlignment="1">
      <alignment horizontal="center" vertical="center"/>
    </xf>
    <xf numFmtId="176" fontId="19" fillId="0" borderId="63" xfId="0" applyNumberFormat="1" applyFont="1" applyBorder="1" applyAlignment="1">
      <alignment vertical="center"/>
    </xf>
    <xf numFmtId="170" fontId="21" fillId="0" borderId="52" xfId="0" applyNumberFormat="1" applyFont="1" applyBorder="1" applyAlignment="1">
      <alignment horizontal="center" vertical="center"/>
    </xf>
    <xf numFmtId="176" fontId="19" fillId="0" borderId="51" xfId="0" applyNumberFormat="1" applyFont="1" applyBorder="1" applyAlignment="1">
      <alignment vertical="center"/>
    </xf>
    <xf numFmtId="170" fontId="21" fillId="0" borderId="55" xfId="0" applyNumberFormat="1" applyFont="1" applyBorder="1" applyAlignment="1">
      <alignment horizontal="center" vertical="center"/>
    </xf>
    <xf numFmtId="0" fontId="30" fillId="0" borderId="56" xfId="0" applyFont="1" applyBorder="1"/>
    <xf numFmtId="170" fontId="21" fillId="0" borderId="41" xfId="0" applyNumberFormat="1" applyFont="1" applyBorder="1" applyAlignment="1">
      <alignment horizontal="center" vertical="center"/>
    </xf>
    <xf numFmtId="170" fontId="21" fillId="0" borderId="53" xfId="0" applyNumberFormat="1" applyFont="1" applyBorder="1" applyAlignment="1">
      <alignment horizontal="center" vertical="center"/>
    </xf>
    <xf numFmtId="170" fontId="19" fillId="0" borderId="57" xfId="0" applyNumberFormat="1" applyFont="1" applyBorder="1" applyAlignment="1">
      <alignment horizontal="center" vertical="center"/>
    </xf>
    <xf numFmtId="170" fontId="19" fillId="0" borderId="41" xfId="0" applyNumberFormat="1" applyFont="1" applyBorder="1" applyAlignment="1">
      <alignment horizontal="center" vertical="center"/>
    </xf>
    <xf numFmtId="170" fontId="19" fillId="0" borderId="53" xfId="0" applyNumberFormat="1" applyFont="1" applyBorder="1" applyAlignment="1">
      <alignment horizontal="center" vertical="center"/>
    </xf>
    <xf numFmtId="175" fontId="19" fillId="0" borderId="59" xfId="0" applyNumberFormat="1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170" fontId="19" fillId="0" borderId="58" xfId="0" applyNumberFormat="1" applyFont="1" applyBorder="1" applyAlignment="1">
      <alignment horizontal="center" vertical="center"/>
    </xf>
    <xf numFmtId="0" fontId="21" fillId="0" borderId="54" xfId="0" applyFont="1" applyBorder="1" applyAlignment="1">
      <alignment vertical="center"/>
    </xf>
    <xf numFmtId="170" fontId="19" fillId="0" borderId="56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vertical="center"/>
    </xf>
    <xf numFmtId="0" fontId="21" fillId="9" borderId="64" xfId="0" applyFont="1" applyFill="1" applyBorder="1" applyAlignment="1">
      <alignment vertical="center"/>
    </xf>
    <xf numFmtId="175" fontId="19" fillId="9" borderId="64" xfId="0" applyNumberFormat="1" applyFont="1" applyFill="1" applyBorder="1" applyAlignment="1">
      <alignment horizontal="right" vertical="center"/>
    </xf>
    <xf numFmtId="0" fontId="28" fillId="12" borderId="64" xfId="0" applyFont="1" applyFill="1" applyBorder="1" applyAlignment="1">
      <alignment horizontal="center" vertical="center"/>
    </xf>
    <xf numFmtId="176" fontId="28" fillId="12" borderId="64" xfId="0" applyNumberFormat="1" applyFont="1" applyFill="1" applyBorder="1" applyAlignment="1">
      <alignment vertical="center"/>
    </xf>
    <xf numFmtId="177" fontId="19" fillId="0" borderId="39" xfId="0" applyNumberFormat="1" applyFont="1" applyBorder="1" applyAlignment="1">
      <alignment vertical="center"/>
    </xf>
    <xf numFmtId="170" fontId="19" fillId="0" borderId="39" xfId="0" applyNumberFormat="1" applyFont="1" applyBorder="1" applyAlignment="1">
      <alignment vertical="center"/>
    </xf>
    <xf numFmtId="173" fontId="19" fillId="0" borderId="39" xfId="0" applyNumberFormat="1" applyFont="1" applyBorder="1" applyAlignment="1">
      <alignment vertical="center"/>
    </xf>
    <xf numFmtId="166" fontId="19" fillId="0" borderId="39" xfId="0" applyNumberFormat="1" applyFont="1" applyBorder="1" applyAlignment="1">
      <alignment vertical="center"/>
    </xf>
    <xf numFmtId="179" fontId="19" fillId="0" borderId="39" xfId="0" applyNumberFormat="1" applyFont="1" applyBorder="1" applyAlignment="1">
      <alignment vertical="center"/>
    </xf>
    <xf numFmtId="166" fontId="19" fillId="0" borderId="51" xfId="0" applyNumberFormat="1" applyFont="1" applyBorder="1" applyAlignment="1">
      <alignment vertical="center"/>
    </xf>
    <xf numFmtId="170" fontId="19" fillId="0" borderId="51" xfId="0" applyNumberFormat="1" applyFont="1" applyBorder="1" applyAlignment="1">
      <alignment vertical="center"/>
    </xf>
    <xf numFmtId="0" fontId="19" fillId="14" borderId="39" xfId="0" applyFont="1" applyFill="1" applyBorder="1" applyAlignment="1">
      <alignment vertical="center"/>
    </xf>
    <xf numFmtId="166" fontId="19" fillId="14" borderId="39" xfId="0" applyNumberFormat="1" applyFont="1" applyFill="1" applyBorder="1" applyAlignment="1">
      <alignment vertical="center"/>
    </xf>
    <xf numFmtId="170" fontId="19" fillId="14" borderId="39" xfId="0" applyNumberFormat="1" applyFont="1" applyFill="1" applyBorder="1" applyAlignment="1">
      <alignment vertical="center"/>
    </xf>
    <xf numFmtId="177" fontId="19" fillId="14" borderId="39" xfId="0" applyNumberFormat="1" applyFont="1" applyFill="1" applyBorder="1" applyAlignment="1">
      <alignment vertical="center"/>
    </xf>
    <xf numFmtId="176" fontId="19" fillId="14" borderId="39" xfId="0" applyNumberFormat="1" applyFont="1" applyFill="1" applyBorder="1" applyAlignment="1">
      <alignment vertical="center"/>
    </xf>
    <xf numFmtId="178" fontId="19" fillId="14" borderId="39" xfId="0" applyNumberFormat="1" applyFont="1" applyFill="1" applyBorder="1" applyAlignment="1">
      <alignment vertical="center"/>
    </xf>
    <xf numFmtId="0" fontId="19" fillId="14" borderId="51" xfId="0" applyFont="1" applyFill="1" applyBorder="1" applyAlignment="1">
      <alignment vertical="center"/>
    </xf>
    <xf numFmtId="166" fontId="19" fillId="14" borderId="51" xfId="0" applyNumberFormat="1" applyFont="1" applyFill="1" applyBorder="1" applyAlignment="1">
      <alignment vertical="center"/>
    </xf>
    <xf numFmtId="170" fontId="19" fillId="14" borderId="51" xfId="0" applyNumberFormat="1" applyFont="1" applyFill="1" applyBorder="1" applyAlignment="1">
      <alignment vertical="center"/>
    </xf>
    <xf numFmtId="177" fontId="19" fillId="14" borderId="51" xfId="0" applyNumberFormat="1" applyFont="1" applyFill="1" applyBorder="1" applyAlignment="1">
      <alignment vertical="center"/>
    </xf>
    <xf numFmtId="176" fontId="19" fillId="14" borderId="51" xfId="0" applyNumberFormat="1" applyFont="1" applyFill="1" applyBorder="1" applyAlignment="1">
      <alignment vertical="center"/>
    </xf>
    <xf numFmtId="178" fontId="19" fillId="14" borderId="51" xfId="0" applyNumberFormat="1" applyFont="1" applyFill="1" applyBorder="1" applyAlignment="1">
      <alignment vertical="center"/>
    </xf>
    <xf numFmtId="166" fontId="19" fillId="0" borderId="63" xfId="0" applyNumberFormat="1" applyFont="1" applyBorder="1" applyAlignment="1">
      <alignment vertical="center"/>
    </xf>
    <xf numFmtId="170" fontId="19" fillId="0" borderId="63" xfId="0" applyNumberFormat="1" applyFont="1" applyBorder="1" applyAlignment="1">
      <alignment vertical="center"/>
    </xf>
    <xf numFmtId="178" fontId="19" fillId="0" borderId="63" xfId="0" applyNumberFormat="1" applyFont="1" applyBorder="1" applyAlignment="1">
      <alignment vertical="center"/>
    </xf>
    <xf numFmtId="166" fontId="19" fillId="0" borderId="54" xfId="0" applyNumberFormat="1" applyFont="1" applyBorder="1" applyAlignment="1">
      <alignment vertical="center"/>
    </xf>
    <xf numFmtId="170" fontId="19" fillId="0" borderId="54" xfId="0" applyNumberFormat="1" applyFont="1" applyBorder="1" applyAlignment="1">
      <alignment vertical="center"/>
    </xf>
    <xf numFmtId="178" fontId="19" fillId="0" borderId="54" xfId="0" applyNumberFormat="1" applyFont="1" applyBorder="1" applyAlignment="1">
      <alignment vertical="center"/>
    </xf>
    <xf numFmtId="0" fontId="19" fillId="0" borderId="65" xfId="0" applyFont="1" applyBorder="1" applyAlignment="1">
      <alignment horizontal="left" vertical="center"/>
    </xf>
    <xf numFmtId="177" fontId="19" fillId="0" borderId="63" xfId="0" applyNumberFormat="1" applyFont="1" applyBorder="1" applyAlignment="1">
      <alignment vertical="center"/>
    </xf>
    <xf numFmtId="173" fontId="19" fillId="0" borderId="63" xfId="0" applyNumberFormat="1" applyFont="1" applyBorder="1" applyAlignment="1">
      <alignment vertical="center"/>
    </xf>
    <xf numFmtId="177" fontId="19" fillId="0" borderId="54" xfId="0" applyNumberFormat="1" applyFont="1" applyBorder="1" applyAlignment="1">
      <alignment vertical="center"/>
    </xf>
    <xf numFmtId="173" fontId="19" fillId="0" borderId="54" xfId="0" applyNumberFormat="1" applyFont="1" applyBorder="1" applyAlignment="1">
      <alignment vertical="center"/>
    </xf>
    <xf numFmtId="0" fontId="19" fillId="14" borderId="63" xfId="0" applyFont="1" applyFill="1" applyBorder="1" applyAlignment="1">
      <alignment vertical="center"/>
    </xf>
    <xf numFmtId="166" fontId="19" fillId="14" borderId="63" xfId="0" applyNumberFormat="1" applyFont="1" applyFill="1" applyBorder="1" applyAlignment="1">
      <alignment vertical="center"/>
    </xf>
    <xf numFmtId="170" fontId="19" fillId="14" borderId="63" xfId="0" applyNumberFormat="1" applyFont="1" applyFill="1" applyBorder="1" applyAlignment="1">
      <alignment vertical="center"/>
    </xf>
    <xf numFmtId="176" fontId="19" fillId="14" borderId="63" xfId="0" applyNumberFormat="1" applyFont="1" applyFill="1" applyBorder="1" applyAlignment="1">
      <alignment vertical="center"/>
    </xf>
    <xf numFmtId="178" fontId="19" fillId="14" borderId="63" xfId="0" applyNumberFormat="1" applyFont="1" applyFill="1" applyBorder="1" applyAlignment="1">
      <alignment vertical="center"/>
    </xf>
    <xf numFmtId="0" fontId="19" fillId="14" borderId="64" xfId="0" applyFont="1" applyFill="1" applyBorder="1" applyAlignment="1">
      <alignment vertical="center"/>
    </xf>
    <xf numFmtId="166" fontId="19" fillId="14" borderId="64" xfId="0" applyNumberFormat="1" applyFont="1" applyFill="1" applyBorder="1" applyAlignment="1">
      <alignment vertical="center"/>
    </xf>
    <xf numFmtId="170" fontId="19" fillId="14" borderId="64" xfId="0" applyNumberFormat="1" applyFont="1" applyFill="1" applyBorder="1" applyAlignment="1">
      <alignment vertical="center"/>
    </xf>
    <xf numFmtId="176" fontId="19" fillId="14" borderId="64" xfId="0" applyNumberFormat="1" applyFont="1" applyFill="1" applyBorder="1" applyAlignment="1">
      <alignment vertical="center"/>
    </xf>
    <xf numFmtId="178" fontId="19" fillId="14" borderId="64" xfId="0" applyNumberFormat="1" applyFont="1" applyFill="1" applyBorder="1" applyAlignment="1">
      <alignment vertical="center"/>
    </xf>
    <xf numFmtId="0" fontId="19" fillId="0" borderId="66" xfId="0" applyFont="1" applyBorder="1" applyAlignment="1">
      <alignment horizontal="left" vertical="center"/>
    </xf>
    <xf numFmtId="0" fontId="21" fillId="10" borderId="69" xfId="0" applyFont="1" applyFill="1" applyBorder="1" applyAlignment="1">
      <alignment vertical="center"/>
    </xf>
    <xf numFmtId="0" fontId="21" fillId="10" borderId="39" xfId="0" applyFont="1" applyFill="1" applyBorder="1" applyAlignment="1">
      <alignment vertical="center"/>
    </xf>
    <xf numFmtId="175" fontId="19" fillId="10" borderId="39" xfId="0" applyNumberFormat="1" applyFont="1" applyFill="1" applyBorder="1" applyAlignment="1">
      <alignment horizontal="right" vertical="center"/>
    </xf>
    <xf numFmtId="0" fontId="28" fillId="12" borderId="70" xfId="0" applyFont="1" applyFill="1" applyBorder="1" applyAlignment="1">
      <alignment horizontal="center" vertical="center"/>
    </xf>
    <xf numFmtId="0" fontId="28" fillId="12" borderId="70" xfId="0" applyFont="1" applyFill="1" applyBorder="1" applyAlignment="1">
      <alignment vertical="center"/>
    </xf>
    <xf numFmtId="176" fontId="28" fillId="12" borderId="70" xfId="0" applyNumberFormat="1" applyFont="1" applyFill="1" applyBorder="1" applyAlignment="1">
      <alignment vertical="center"/>
    </xf>
    <xf numFmtId="177" fontId="19" fillId="0" borderId="46" xfId="0" applyNumberFormat="1" applyFont="1" applyBorder="1" applyAlignment="1">
      <alignment vertical="center"/>
    </xf>
    <xf numFmtId="177" fontId="19" fillId="0" borderId="63" xfId="0" applyNumberFormat="1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176" fontId="28" fillId="12" borderId="39" xfId="0" applyNumberFormat="1" applyFont="1" applyFill="1" applyBorder="1" applyAlignment="1">
      <alignment horizontal="center" vertical="center"/>
    </xf>
    <xf numFmtId="0" fontId="19" fillId="0" borderId="67" xfId="0" applyFont="1" applyBorder="1" applyAlignment="1">
      <alignment horizontal="left" vertical="center"/>
    </xf>
    <xf numFmtId="0" fontId="19" fillId="0" borderId="68" xfId="0" applyFont="1" applyBorder="1" applyAlignment="1">
      <alignment horizontal="left" vertical="center"/>
    </xf>
    <xf numFmtId="0" fontId="21" fillId="9" borderId="69" xfId="0" applyFont="1" applyFill="1" applyBorder="1" applyAlignment="1">
      <alignment vertical="center"/>
    </xf>
    <xf numFmtId="170" fontId="19" fillId="0" borderId="46" xfId="0" applyNumberFormat="1" applyFont="1" applyBorder="1" applyAlignment="1">
      <alignment vertical="center"/>
    </xf>
    <xf numFmtId="173" fontId="19" fillId="0" borderId="46" xfId="0" applyNumberFormat="1" applyFont="1" applyBorder="1" applyAlignment="1">
      <alignment vertical="center"/>
    </xf>
    <xf numFmtId="177" fontId="19" fillId="0" borderId="51" xfId="0" applyNumberFormat="1" applyFont="1" applyBorder="1" applyAlignment="1">
      <alignment vertical="center"/>
    </xf>
    <xf numFmtId="173" fontId="19" fillId="0" borderId="51" xfId="0" applyNumberFormat="1" applyFont="1" applyBorder="1" applyAlignment="1">
      <alignment vertical="center"/>
    </xf>
    <xf numFmtId="0" fontId="28" fillId="12" borderId="39" xfId="0" applyFont="1" applyFill="1" applyBorder="1" applyAlignment="1">
      <alignment vertical="center"/>
    </xf>
    <xf numFmtId="0" fontId="21" fillId="9" borderId="76" xfId="0" applyFont="1" applyFill="1" applyBorder="1" applyAlignment="1">
      <alignment vertical="center"/>
    </xf>
    <xf numFmtId="0" fontId="21" fillId="9" borderId="59" xfId="0" applyFont="1" applyFill="1" applyBorder="1" applyAlignment="1">
      <alignment vertical="center"/>
    </xf>
    <xf numFmtId="175" fontId="19" fillId="9" borderId="59" xfId="0" applyNumberFormat="1" applyFont="1" applyFill="1" applyBorder="1" applyAlignment="1">
      <alignment horizontal="right" vertical="center"/>
    </xf>
    <xf numFmtId="0" fontId="19" fillId="0" borderId="69" xfId="0" applyFont="1" applyBorder="1" applyAlignment="1">
      <alignment vertical="center"/>
    </xf>
    <xf numFmtId="175" fontId="10" fillId="7" borderId="39" xfId="0" applyNumberFormat="1" applyFont="1" applyFill="1" applyBorder="1" applyAlignment="1">
      <alignment horizontal="center" vertical="center" wrapText="1"/>
    </xf>
    <xf numFmtId="0" fontId="19" fillId="0" borderId="77" xfId="0" applyFont="1" applyBorder="1" applyAlignment="1">
      <alignment vertical="center" wrapText="1"/>
    </xf>
    <xf numFmtId="0" fontId="19" fillId="0" borderId="78" xfId="0" applyFont="1" applyBorder="1" applyAlignment="1">
      <alignment vertical="center"/>
    </xf>
    <xf numFmtId="175" fontId="19" fillId="0" borderId="78" xfId="0" applyNumberFormat="1" applyFont="1" applyBorder="1" applyAlignment="1">
      <alignment horizontal="right" vertical="center"/>
    </xf>
    <xf numFmtId="175" fontId="19" fillId="0" borderId="0" xfId="0" applyNumberFormat="1" applyFont="1" applyAlignment="1">
      <alignment vertical="center"/>
    </xf>
    <xf numFmtId="0" fontId="10" fillId="7" borderId="11" xfId="0" applyFont="1" applyFill="1" applyBorder="1" applyAlignment="1">
      <alignment horizontal="right"/>
    </xf>
    <xf numFmtId="0" fontId="2" fillId="0" borderId="12" xfId="0" applyFont="1" applyBorder="1"/>
    <xf numFmtId="0" fontId="10" fillId="8" borderId="11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 vertical="center"/>
    </xf>
    <xf numFmtId="0" fontId="2" fillId="0" borderId="14" xfId="0" applyFont="1" applyBorder="1"/>
    <xf numFmtId="9" fontId="10" fillId="0" borderId="6" xfId="0" applyNumberFormat="1" applyFont="1" applyBorder="1" applyAlignment="1">
      <alignment horizontal="right" vertical="center"/>
    </xf>
    <xf numFmtId="0" fontId="2" fillId="0" borderId="8" xfId="0" applyFont="1" applyBorder="1"/>
    <xf numFmtId="0" fontId="10" fillId="8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0" fillId="0" borderId="11" xfId="0" applyFont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6" fillId="6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right" vertical="center" wrapText="1"/>
    </xf>
    <xf numFmtId="0" fontId="2" fillId="0" borderId="26" xfId="0" applyFont="1" applyBorder="1"/>
    <xf numFmtId="0" fontId="2" fillId="0" borderId="27" xfId="0" applyFont="1" applyBorder="1"/>
    <xf numFmtId="0" fontId="7" fillId="4" borderId="11" xfId="0" applyFont="1" applyFill="1" applyBorder="1" applyAlignment="1">
      <alignment horizontal="right" vertical="center" wrapText="1"/>
    </xf>
    <xf numFmtId="0" fontId="7" fillId="5" borderId="1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18" xfId="0" applyFont="1" applyBorder="1"/>
    <xf numFmtId="0" fontId="4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7" xfId="0" applyFont="1" applyBorder="1"/>
    <xf numFmtId="0" fontId="5" fillId="0" borderId="9" xfId="0" applyFont="1" applyBorder="1" applyAlignment="1">
      <alignment horizontal="center" vertical="center"/>
    </xf>
    <xf numFmtId="0" fontId="2" fillId="0" borderId="10" xfId="0" applyFont="1" applyBorder="1"/>
    <xf numFmtId="49" fontId="5" fillId="0" borderId="9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6" fillId="2" borderId="11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174" fontId="19" fillId="10" borderId="11" xfId="0" applyNumberFormat="1" applyFont="1" applyFill="1" applyBorder="1" applyAlignment="1">
      <alignment horizontal="center" vertical="center"/>
    </xf>
    <xf numFmtId="174" fontId="19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74" fontId="19" fillId="9" borderId="11" xfId="0" applyNumberFormat="1" applyFont="1" applyFill="1" applyBorder="1" applyAlignment="1">
      <alignment horizontal="center" vertical="center"/>
    </xf>
    <xf numFmtId="174" fontId="19" fillId="6" borderId="11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2" fillId="0" borderId="34" xfId="0" applyFont="1" applyBorder="1"/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0" fontId="10" fillId="7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170" fontId="19" fillId="0" borderId="46" xfId="0" applyNumberFormat="1" applyFont="1" applyBorder="1" applyAlignment="1">
      <alignment horizontal="center" vertical="center"/>
    </xf>
    <xf numFmtId="0" fontId="2" fillId="0" borderId="47" xfId="0" applyFont="1" applyBorder="1"/>
    <xf numFmtId="0" fontId="2" fillId="0" borderId="54" xfId="0" applyFont="1" applyBorder="1"/>
    <xf numFmtId="0" fontId="19" fillId="0" borderId="40" xfId="0" applyFont="1" applyBorder="1" applyAlignment="1">
      <alignment horizontal="center" vertical="center"/>
    </xf>
    <xf numFmtId="0" fontId="2" fillId="0" borderId="41" xfId="0" applyFont="1" applyBorder="1"/>
    <xf numFmtId="0" fontId="19" fillId="0" borderId="52" xfId="0" applyFont="1" applyBorder="1" applyAlignment="1">
      <alignment horizontal="center" vertical="center"/>
    </xf>
    <xf numFmtId="0" fontId="2" fillId="0" borderId="53" xfId="0" applyFont="1" applyBorder="1"/>
    <xf numFmtId="0" fontId="28" fillId="12" borderId="42" xfId="0" applyFont="1" applyFill="1" applyBorder="1" applyAlignment="1">
      <alignment horizontal="center" vertical="center"/>
    </xf>
    <xf numFmtId="0" fontId="2" fillId="0" borderId="71" xfId="0" applyFont="1" applyBorder="1"/>
    <xf numFmtId="173" fontId="19" fillId="0" borderId="40" xfId="0" applyNumberFormat="1" applyFont="1" applyBorder="1" applyAlignment="1">
      <alignment horizontal="center" vertical="center"/>
    </xf>
    <xf numFmtId="170" fontId="19" fillId="0" borderId="62" xfId="0" applyNumberFormat="1" applyFont="1" applyBorder="1" applyAlignment="1">
      <alignment horizontal="center" vertical="center"/>
    </xf>
    <xf numFmtId="0" fontId="2" fillId="0" borderId="50" xfId="0" applyFont="1" applyBorder="1"/>
    <xf numFmtId="170" fontId="19" fillId="14" borderId="62" xfId="0" applyNumberFormat="1" applyFont="1" applyFill="1" applyBorder="1" applyAlignment="1">
      <alignment horizontal="center" vertical="center"/>
    </xf>
    <xf numFmtId="170" fontId="19" fillId="0" borderId="47" xfId="0" applyNumberFormat="1" applyFont="1" applyBorder="1" applyAlignment="1">
      <alignment horizontal="center" vertical="center"/>
    </xf>
    <xf numFmtId="170" fontId="19" fillId="14" borderId="46" xfId="0" applyNumberFormat="1" applyFont="1" applyFill="1" applyBorder="1" applyAlignment="1">
      <alignment horizontal="center" vertical="center"/>
    </xf>
    <xf numFmtId="0" fontId="19" fillId="0" borderId="46" xfId="0" applyFont="1" applyBorder="1" applyAlignment="1">
      <alignment horizontal="left" vertical="center"/>
    </xf>
    <xf numFmtId="175" fontId="19" fillId="0" borderId="62" xfId="0" applyNumberFormat="1" applyFont="1" applyBorder="1" applyAlignment="1">
      <alignment horizontal="center" vertical="center"/>
    </xf>
    <xf numFmtId="170" fontId="21" fillId="0" borderId="52" xfId="0" applyNumberFormat="1" applyFont="1" applyBorder="1" applyAlignment="1">
      <alignment horizontal="center" vertical="center"/>
    </xf>
    <xf numFmtId="170" fontId="19" fillId="0" borderId="60" xfId="0" applyNumberFormat="1" applyFont="1" applyBorder="1" applyAlignment="1">
      <alignment horizontal="center" vertical="center"/>
    </xf>
    <xf numFmtId="0" fontId="2" fillId="0" borderId="61" xfId="0" applyFont="1" applyBorder="1"/>
    <xf numFmtId="0" fontId="19" fillId="0" borderId="62" xfId="0" applyFont="1" applyBorder="1" applyAlignment="1">
      <alignment horizontal="left" vertical="center"/>
    </xf>
    <xf numFmtId="170" fontId="21" fillId="0" borderId="57" xfId="0" applyNumberFormat="1" applyFont="1" applyBorder="1" applyAlignment="1">
      <alignment horizontal="center" vertical="center"/>
    </xf>
    <xf numFmtId="0" fontId="2" fillId="0" borderId="58" xfId="0" applyFont="1" applyBorder="1"/>
    <xf numFmtId="175" fontId="19" fillId="0" borderId="46" xfId="0" applyNumberFormat="1" applyFont="1" applyBorder="1" applyAlignment="1">
      <alignment horizontal="center" vertical="center"/>
    </xf>
    <xf numFmtId="170" fontId="19" fillId="0" borderId="40" xfId="0" applyNumberFormat="1" applyFont="1" applyBorder="1" applyAlignment="1">
      <alignment horizontal="center" vertical="center"/>
    </xf>
    <xf numFmtId="178" fontId="19" fillId="0" borderId="40" xfId="0" applyNumberFormat="1" applyFont="1" applyBorder="1" applyAlignment="1">
      <alignment horizontal="center" vertical="center"/>
    </xf>
    <xf numFmtId="170" fontId="19" fillId="0" borderId="52" xfId="0" applyNumberFormat="1" applyFont="1" applyBorder="1" applyAlignment="1">
      <alignment horizontal="center" vertical="center"/>
    </xf>
    <xf numFmtId="178" fontId="19" fillId="0" borderId="52" xfId="0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/>
    </xf>
    <xf numFmtId="175" fontId="19" fillId="0" borderId="47" xfId="0" applyNumberFormat="1" applyFont="1" applyBorder="1" applyAlignment="1">
      <alignment horizontal="center" vertical="center"/>
    </xf>
    <xf numFmtId="170" fontId="19" fillId="0" borderId="55" xfId="0" applyNumberFormat="1" applyFont="1" applyBorder="1" applyAlignment="1">
      <alignment horizontal="center" vertical="center"/>
    </xf>
    <xf numFmtId="0" fontId="2" fillId="0" borderId="56" xfId="0" applyFont="1" applyBorder="1"/>
    <xf numFmtId="176" fontId="19" fillId="0" borderId="40" xfId="0" applyNumberFormat="1" applyFont="1" applyBorder="1" applyAlignment="1">
      <alignment horizontal="center" vertical="center"/>
    </xf>
    <xf numFmtId="0" fontId="28" fillId="12" borderId="40" xfId="0" applyFont="1" applyFill="1" applyBorder="1" applyAlignment="1">
      <alignment horizontal="center" vertical="center"/>
    </xf>
    <xf numFmtId="0" fontId="2" fillId="0" borderId="43" xfId="0" applyFont="1" applyBorder="1"/>
    <xf numFmtId="176" fontId="19" fillId="0" borderId="57" xfId="0" applyNumberFormat="1" applyFont="1" applyBorder="1" applyAlignment="1">
      <alignment horizontal="center" vertical="center"/>
    </xf>
    <xf numFmtId="178" fontId="19" fillId="0" borderId="48" xfId="0" applyNumberFormat="1" applyFont="1" applyBorder="1" applyAlignment="1">
      <alignment horizontal="center" vertical="center"/>
    </xf>
    <xf numFmtId="0" fontId="2" fillId="0" borderId="49" xfId="0" applyFont="1" applyBorder="1"/>
    <xf numFmtId="0" fontId="19" fillId="0" borderId="65" xfId="0" applyFont="1" applyBorder="1" applyAlignment="1">
      <alignment horizontal="left" vertical="center"/>
    </xf>
    <xf numFmtId="0" fontId="2" fillId="0" borderId="66" xfId="0" applyFont="1" applyBorder="1"/>
    <xf numFmtId="0" fontId="2" fillId="0" borderId="67" xfId="0" applyFont="1" applyBorder="1"/>
    <xf numFmtId="0" fontId="19" fillId="0" borderId="66" xfId="0" applyFont="1" applyBorder="1" applyAlignment="1">
      <alignment horizontal="left" vertical="center"/>
    </xf>
    <xf numFmtId="175" fontId="19" fillId="14" borderId="46" xfId="0" applyNumberFormat="1" applyFont="1" applyFill="1" applyBorder="1" applyAlignment="1">
      <alignment horizontal="center" vertical="center"/>
    </xf>
    <xf numFmtId="0" fontId="19" fillId="0" borderId="72" xfId="0" applyFont="1" applyBorder="1" applyAlignment="1">
      <alignment horizontal="left" vertical="center"/>
    </xf>
    <xf numFmtId="0" fontId="19" fillId="14" borderId="72" xfId="0" applyFont="1" applyFill="1" applyBorder="1" applyAlignment="1">
      <alignment horizontal="left" vertical="center"/>
    </xf>
    <xf numFmtId="0" fontId="19" fillId="0" borderId="73" xfId="0" applyFont="1" applyBorder="1" applyAlignment="1">
      <alignment horizontal="left" vertical="center"/>
    </xf>
    <xf numFmtId="0" fontId="2" fillId="0" borderId="74" xfId="0" applyFont="1" applyBorder="1"/>
    <xf numFmtId="0" fontId="19" fillId="0" borderId="34" xfId="0" applyFont="1" applyBorder="1" applyAlignment="1">
      <alignment horizontal="left" vertical="center"/>
    </xf>
    <xf numFmtId="0" fontId="2" fillId="0" borderId="75" xfId="0" applyFont="1" applyBorder="1"/>
    <xf numFmtId="0" fontId="2" fillId="0" borderId="68" xfId="0" applyFont="1" applyBorder="1"/>
    <xf numFmtId="0" fontId="19" fillId="14" borderId="46" xfId="0" applyFont="1" applyFill="1" applyBorder="1" applyAlignment="1">
      <alignment horizontal="left" vertical="center"/>
    </xf>
    <xf numFmtId="0" fontId="19" fillId="14" borderId="65" xfId="0" applyFont="1" applyFill="1" applyBorder="1" applyAlignment="1">
      <alignment horizontal="left" vertical="center"/>
    </xf>
    <xf numFmtId="175" fontId="19" fillId="14" borderId="62" xfId="0" applyNumberFormat="1" applyFont="1" applyFill="1" applyBorder="1" applyAlignment="1">
      <alignment horizontal="center" vertical="center"/>
    </xf>
    <xf numFmtId="170" fontId="19" fillId="0" borderId="57" xfId="0" applyNumberFormat="1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170" fontId="21" fillId="0" borderId="40" xfId="0" applyNumberFormat="1" applyFont="1" applyBorder="1" applyAlignment="1">
      <alignment horizontal="center" vertical="center"/>
    </xf>
    <xf numFmtId="166" fontId="19" fillId="0" borderId="46" xfId="0" applyNumberFormat="1" applyFont="1" applyBorder="1" applyAlignment="1">
      <alignment horizontal="center" vertical="center"/>
    </xf>
    <xf numFmtId="166" fontId="19" fillId="0" borderId="47" xfId="0" applyNumberFormat="1" applyFont="1" applyBorder="1" applyAlignment="1">
      <alignment horizontal="center" vertical="center"/>
    </xf>
    <xf numFmtId="166" fontId="19" fillId="14" borderId="4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476250</xdr:colOff>
      <xdr:row>46</xdr:row>
      <xdr:rowOff>76200</xdr:rowOff>
    </xdr:from>
    <xdr:ext cx="1581150" cy="523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0188" y="3522825"/>
          <a:ext cx="157162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9</xdr:col>
      <xdr:colOff>1438275</xdr:colOff>
      <xdr:row>46</xdr:row>
      <xdr:rowOff>152400</xdr:rowOff>
    </xdr:from>
    <xdr:ext cx="1885950" cy="6000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07788" y="3484725"/>
          <a:ext cx="1876425" cy="590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7</xdr:col>
      <xdr:colOff>276225</xdr:colOff>
      <xdr:row>69</xdr:row>
      <xdr:rowOff>76200</xdr:rowOff>
    </xdr:from>
    <xdr:ext cx="390525" cy="19335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-5400000">
          <a:off x="4383975" y="3589500"/>
          <a:ext cx="192405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7</xdr:col>
      <xdr:colOff>276225</xdr:colOff>
      <xdr:row>93</xdr:row>
      <xdr:rowOff>76200</xdr:rowOff>
    </xdr:from>
    <xdr:ext cx="390525" cy="19335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-5400000">
          <a:off x="4383975" y="3589500"/>
          <a:ext cx="192405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6</xdr:col>
      <xdr:colOff>400050</xdr:colOff>
      <xdr:row>121</xdr:row>
      <xdr:rowOff>66675</xdr:rowOff>
    </xdr:from>
    <xdr:ext cx="1590675" cy="5238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555425" y="3522825"/>
          <a:ext cx="1581150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6</xdr:col>
      <xdr:colOff>447675</xdr:colOff>
      <xdr:row>146</xdr:row>
      <xdr:rowOff>47625</xdr:rowOff>
    </xdr:from>
    <xdr:ext cx="1676400" cy="5238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12563" y="3522825"/>
          <a:ext cx="16668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9</xdr:col>
      <xdr:colOff>1495425</xdr:colOff>
      <xdr:row>146</xdr:row>
      <xdr:rowOff>47625</xdr:rowOff>
    </xdr:from>
    <xdr:ext cx="1876425" cy="5238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12550" y="3522825"/>
          <a:ext cx="1866900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6</xdr:col>
      <xdr:colOff>495300</xdr:colOff>
      <xdr:row>171</xdr:row>
      <xdr:rowOff>28575</xdr:rowOff>
    </xdr:from>
    <xdr:ext cx="1638300" cy="5238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31613" y="3522825"/>
          <a:ext cx="16287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9</xdr:col>
      <xdr:colOff>1476375</xdr:colOff>
      <xdr:row>171</xdr:row>
      <xdr:rowOff>57150</xdr:rowOff>
    </xdr:from>
    <xdr:ext cx="1876425" cy="52387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12550" y="3522825"/>
          <a:ext cx="1866900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9</xdr:col>
      <xdr:colOff>1238250</xdr:colOff>
      <xdr:row>195</xdr:row>
      <xdr:rowOff>161925</xdr:rowOff>
    </xdr:from>
    <xdr:ext cx="2124075" cy="52387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288725" y="3522825"/>
          <a:ext cx="2114550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6</xdr:col>
      <xdr:colOff>428625</xdr:colOff>
      <xdr:row>221</xdr:row>
      <xdr:rowOff>38100</xdr:rowOff>
    </xdr:from>
    <xdr:ext cx="1590675" cy="5238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55425" y="3522825"/>
          <a:ext cx="1581150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9</xdr:col>
      <xdr:colOff>1333500</xdr:colOff>
      <xdr:row>221</xdr:row>
      <xdr:rowOff>19050</xdr:rowOff>
    </xdr:from>
    <xdr:ext cx="2057400" cy="52387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22063" y="3522825"/>
          <a:ext cx="20478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6</xdr:col>
      <xdr:colOff>390525</xdr:colOff>
      <xdr:row>245</xdr:row>
      <xdr:rowOff>66675</xdr:rowOff>
    </xdr:from>
    <xdr:ext cx="1562100" cy="52387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569713" y="3522825"/>
          <a:ext cx="15525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9</xdr:col>
      <xdr:colOff>1285875</xdr:colOff>
      <xdr:row>245</xdr:row>
      <xdr:rowOff>47625</xdr:rowOff>
    </xdr:from>
    <xdr:ext cx="2047875" cy="52387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326825" y="3522825"/>
          <a:ext cx="2038350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7</xdr:col>
      <xdr:colOff>771525</xdr:colOff>
      <xdr:row>259</xdr:row>
      <xdr:rowOff>57150</xdr:rowOff>
    </xdr:from>
    <xdr:ext cx="7162800" cy="58674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774125" y="855825"/>
          <a:ext cx="7143750" cy="5848350"/>
        </a:xfrm>
        <a:prstGeom prst="rect">
          <a:avLst/>
        </a:prstGeom>
        <a:noFill/>
        <a:ln w="15875" cap="flat" cmpd="sng">
          <a:solidFill>
            <a:srgbClr val="42719B">
              <a:alpha val="98823"/>
            </a:srgbClr>
          </a:solidFill>
          <a:prstDash val="dash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276225</xdr:colOff>
      <xdr:row>193</xdr:row>
      <xdr:rowOff>76200</xdr:rowOff>
    </xdr:from>
    <xdr:ext cx="390525" cy="1933575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 rot="-5400000">
          <a:off x="4383975" y="3589500"/>
          <a:ext cx="192405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9</xdr:col>
      <xdr:colOff>1438275</xdr:colOff>
      <xdr:row>72</xdr:row>
      <xdr:rowOff>9525</xdr:rowOff>
    </xdr:from>
    <xdr:ext cx="1952625" cy="523875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374450" y="3522825"/>
          <a:ext cx="1943100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9</xdr:col>
      <xdr:colOff>1562100</xdr:colOff>
      <xdr:row>95</xdr:row>
      <xdr:rowOff>104775</xdr:rowOff>
    </xdr:from>
    <xdr:ext cx="1914525" cy="523875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393500" y="3522825"/>
          <a:ext cx="1905000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9</xdr:col>
      <xdr:colOff>1457325</xdr:colOff>
      <xdr:row>121</xdr:row>
      <xdr:rowOff>28575</xdr:rowOff>
    </xdr:from>
    <xdr:ext cx="1895475" cy="485775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03025" y="3541875"/>
          <a:ext cx="188595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2000"/>
        </a:p>
      </xdr:txBody>
    </xdr:sp>
    <xdr:clientData fLocksWithSheet="0"/>
  </xdr:oneCellAnchor>
  <xdr:oneCellAnchor>
    <xdr:from>
      <xdr:col>12</xdr:col>
      <xdr:colOff>1047750</xdr:colOff>
      <xdr:row>262</xdr:row>
      <xdr:rowOff>47625</xdr:rowOff>
    </xdr:from>
    <xdr:ext cx="7000875" cy="5305425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855088" y="1136813"/>
          <a:ext cx="6981825" cy="5286375"/>
        </a:xfrm>
        <a:prstGeom prst="rect">
          <a:avLst/>
        </a:prstGeom>
        <a:noFill/>
        <a:ln w="15875" cap="flat" cmpd="sng">
          <a:solidFill>
            <a:srgbClr val="42719B">
              <a:alpha val="98823"/>
            </a:srgbClr>
          </a:solidFill>
          <a:prstDash val="dash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266700</xdr:colOff>
      <xdr:row>0</xdr:row>
      <xdr:rowOff>114300</xdr:rowOff>
    </xdr:from>
    <xdr:ext cx="2914650" cy="9334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104775</xdr:rowOff>
    </xdr:from>
    <xdr:ext cx="1143000" cy="3619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1050034728\Downloads\ED-FO-002%20PRESUPUESTO%20ECON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ON"/>
      <sheetName val="ADMON UND"/>
      <sheetName val="ASCON"/>
      <sheetName val="ASCON UND"/>
      <sheetName val="COMERCIAL"/>
      <sheetName val="COMERCIAL UND"/>
      <sheetName val="EDUC. CONT"/>
      <sheetName val="EDUC. CONT UND"/>
      <sheetName val="EGRESADOS"/>
      <sheetName val="EGRESADOS UND"/>
      <sheetName val="PRACTICAS"/>
      <sheetName val="PRACTICAS UND"/>
      <sheetName val="CONSULTORIO"/>
      <sheetName val="CONSULTORIO UND"/>
      <sheetName val="EMPRENDIMIENTO"/>
      <sheetName val="EMPRENDIMIENTO UND"/>
      <sheetName val="INNOVACION"/>
      <sheetName val="INNOVACION UND"/>
      <sheetName val="FABLAB"/>
      <sheetName val="FABLAB UND"/>
      <sheetName val="SST"/>
      <sheetName val="SST UND"/>
      <sheetName val="DETALLE FAB LAB"/>
      <sheetName val="RESUMEN"/>
      <sheetName val="CESTE UND"/>
      <sheetName val="CONTROL PP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0"/>
  <sheetViews>
    <sheetView showGridLines="0" tabSelected="1" topLeftCell="I250" workbookViewId="0">
      <selection activeCell="N256" sqref="N256"/>
    </sheetView>
  </sheetViews>
  <sheetFormatPr baseColWidth="10" defaultColWidth="14.5" defaultRowHeight="15" customHeight="1"/>
  <cols>
    <col min="1" max="1" width="1.83203125" customWidth="1"/>
    <col min="2" max="2" width="1.33203125" customWidth="1"/>
    <col min="3" max="3" width="4.6640625" customWidth="1"/>
    <col min="4" max="4" width="44.1640625" customWidth="1"/>
    <col min="5" max="5" width="18.1640625" customWidth="1"/>
    <col min="6" max="6" width="17.1640625" customWidth="1"/>
    <col min="7" max="7" width="24" customWidth="1"/>
    <col min="8" max="8" width="16.33203125" customWidth="1"/>
    <col min="9" max="9" width="26.33203125" customWidth="1"/>
    <col min="10" max="10" width="32.83203125" customWidth="1"/>
    <col min="11" max="11" width="17" customWidth="1"/>
    <col min="12" max="12" width="23.6640625" customWidth="1"/>
    <col min="13" max="13" width="22.33203125" customWidth="1"/>
    <col min="14" max="14" width="41.6640625" customWidth="1"/>
    <col min="15" max="15" width="22.1640625" customWidth="1"/>
    <col min="16" max="16" width="12.33203125" customWidth="1"/>
    <col min="17" max="17" width="19.33203125" customWidth="1"/>
    <col min="18" max="18" width="8.33203125" customWidth="1"/>
    <col min="19" max="19" width="11.33203125" customWidth="1"/>
    <col min="20" max="20" width="22.83203125" customWidth="1"/>
    <col min="21" max="27" width="11.33203125" customWidth="1"/>
    <col min="28" max="34" width="14.33203125" customWidth="1"/>
  </cols>
  <sheetData>
    <row r="1" spans="1:34" ht="24.75" customHeight="1">
      <c r="A1" s="1"/>
      <c r="B1" s="1"/>
      <c r="C1" s="345"/>
      <c r="D1" s="338"/>
      <c r="E1" s="335"/>
      <c r="F1" s="348" t="s">
        <v>0</v>
      </c>
      <c r="G1" s="338"/>
      <c r="H1" s="338"/>
      <c r="I1" s="338"/>
      <c r="J1" s="338"/>
      <c r="K1" s="338"/>
      <c r="L1" s="335"/>
      <c r="M1" s="334" t="s">
        <v>1</v>
      </c>
      <c r="N1" s="33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1.75" customHeight="1">
      <c r="A2" s="1"/>
      <c r="B2" s="1"/>
      <c r="C2" s="346"/>
      <c r="D2" s="332"/>
      <c r="E2" s="347"/>
      <c r="F2" s="336"/>
      <c r="G2" s="339"/>
      <c r="H2" s="339"/>
      <c r="I2" s="339"/>
      <c r="J2" s="339"/>
      <c r="K2" s="339"/>
      <c r="L2" s="313"/>
      <c r="M2" s="336"/>
      <c r="N2" s="31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>
      <c r="A3" s="1"/>
      <c r="B3" s="1"/>
      <c r="C3" s="346"/>
      <c r="D3" s="332"/>
      <c r="E3" s="347"/>
      <c r="F3" s="337" t="s">
        <v>2</v>
      </c>
      <c r="G3" s="338"/>
      <c r="H3" s="338"/>
      <c r="I3" s="338"/>
      <c r="J3" s="338"/>
      <c r="K3" s="338"/>
      <c r="L3" s="335"/>
      <c r="M3" s="340" t="s">
        <v>3</v>
      </c>
      <c r="N3" s="342" t="s">
        <v>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33" customHeight="1">
      <c r="A4" s="1"/>
      <c r="B4" s="1"/>
      <c r="C4" s="336"/>
      <c r="D4" s="339"/>
      <c r="E4" s="313"/>
      <c r="F4" s="336"/>
      <c r="G4" s="339"/>
      <c r="H4" s="339"/>
      <c r="I4" s="339"/>
      <c r="J4" s="339"/>
      <c r="K4" s="339"/>
      <c r="L4" s="313"/>
      <c r="M4" s="341"/>
      <c r="N4" s="34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>
      <c r="A5" s="1"/>
      <c r="B5" s="1"/>
      <c r="C5" s="1"/>
      <c r="D5" s="1"/>
      <c r="E5" s="2"/>
      <c r="F5" s="3"/>
      <c r="G5" s="3"/>
      <c r="H5" s="3"/>
      <c r="I5" s="3"/>
      <c r="J5" s="3"/>
      <c r="K5" s="3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6.75" customHeight="1">
      <c r="A6" s="1"/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8"/>
      <c r="N6" s="6"/>
      <c r="O6" s="6"/>
      <c r="P6" s="6"/>
      <c r="Q6" s="6"/>
      <c r="R6" s="9"/>
      <c r="S6" s="10"/>
      <c r="T6" s="10"/>
      <c r="U6" s="10"/>
      <c r="V6" s="10"/>
      <c r="W6" s="10"/>
      <c r="X6" s="10"/>
      <c r="Y6" s="10"/>
      <c r="Z6" s="10"/>
      <c r="AA6" s="10"/>
      <c r="AB6" s="1"/>
      <c r="AC6" s="1"/>
      <c r="AD6" s="1"/>
      <c r="AE6" s="1"/>
      <c r="AF6" s="1"/>
      <c r="AG6" s="1"/>
      <c r="AH6" s="1"/>
    </row>
    <row r="7" spans="1:34" ht="5.25" customHeight="1">
      <c r="A7" s="1"/>
      <c r="B7" s="11"/>
      <c r="C7" s="10"/>
      <c r="D7" s="12"/>
      <c r="E7" s="13"/>
      <c r="F7" s="13"/>
      <c r="G7" s="13"/>
      <c r="H7" s="13"/>
      <c r="I7" s="13"/>
      <c r="J7" s="13"/>
      <c r="K7" s="13"/>
      <c r="L7" s="13"/>
      <c r="M7" s="13"/>
      <c r="N7" s="10"/>
      <c r="O7" s="10"/>
      <c r="P7" s="10"/>
      <c r="Q7" s="10"/>
      <c r="R7" s="9"/>
      <c r="S7" s="10"/>
      <c r="T7" s="10"/>
      <c r="U7" s="10"/>
      <c r="V7" s="10"/>
      <c r="W7" s="10"/>
      <c r="X7" s="10"/>
      <c r="Y7" s="10"/>
      <c r="Z7" s="10"/>
      <c r="AA7" s="10"/>
      <c r="AB7" s="1"/>
      <c r="AC7" s="1"/>
      <c r="AD7" s="1"/>
      <c r="AE7" s="1"/>
      <c r="AF7" s="1"/>
      <c r="AG7" s="1"/>
      <c r="AH7" s="1"/>
    </row>
    <row r="8" spans="1:34" ht="15.75" customHeight="1">
      <c r="A8" s="1"/>
      <c r="B8" s="14"/>
      <c r="C8" s="344" t="s">
        <v>5</v>
      </c>
      <c r="D8" s="308"/>
      <c r="E8" s="343"/>
      <c r="F8" s="311"/>
      <c r="G8" s="311"/>
      <c r="H8" s="311"/>
      <c r="I8" s="311"/>
      <c r="J8" s="311"/>
      <c r="K8" s="311"/>
      <c r="L8" s="311"/>
      <c r="M8" s="311"/>
      <c r="N8" s="308"/>
      <c r="O8" s="15"/>
      <c r="P8" s="15"/>
      <c r="Q8" s="15"/>
      <c r="R8" s="9"/>
      <c r="S8" s="15"/>
      <c r="T8" s="15"/>
      <c r="U8" s="15"/>
      <c r="V8" s="15"/>
      <c r="W8" s="15"/>
      <c r="X8" s="15"/>
      <c r="Y8" s="15"/>
      <c r="Z8" s="15"/>
      <c r="AA8" s="15"/>
      <c r="AB8" s="1"/>
      <c r="AC8" s="1"/>
      <c r="AD8" s="1"/>
      <c r="AE8" s="1"/>
      <c r="AF8" s="1"/>
      <c r="AG8" s="1"/>
      <c r="AH8" s="1"/>
    </row>
    <row r="9" spans="1:34" ht="15.75" customHeight="1">
      <c r="A9" s="1"/>
      <c r="B9" s="14"/>
      <c r="C9" s="354" t="s">
        <v>6</v>
      </c>
      <c r="D9" s="313"/>
      <c r="E9" s="349"/>
      <c r="F9" s="350"/>
      <c r="G9" s="350"/>
      <c r="H9" s="350"/>
      <c r="I9" s="350"/>
      <c r="J9" s="350"/>
      <c r="K9" s="350"/>
      <c r="L9" s="350"/>
      <c r="M9" s="350"/>
      <c r="N9" s="351"/>
      <c r="O9" s="15"/>
      <c r="P9" s="15"/>
      <c r="Q9" s="15"/>
      <c r="R9" s="9"/>
      <c r="S9" s="15"/>
      <c r="T9" s="15"/>
      <c r="U9" s="15"/>
      <c r="V9" s="15"/>
      <c r="W9" s="15"/>
      <c r="X9" s="15"/>
      <c r="Y9" s="15"/>
      <c r="Z9" s="15"/>
      <c r="AA9" s="15"/>
      <c r="AB9" s="1"/>
      <c r="AC9" s="1"/>
      <c r="AD9" s="1"/>
      <c r="AE9" s="1"/>
      <c r="AF9" s="1"/>
      <c r="AG9" s="1"/>
      <c r="AH9" s="1"/>
    </row>
    <row r="10" spans="1:34" ht="15.75" customHeight="1">
      <c r="A10" s="1"/>
      <c r="B10" s="14"/>
      <c r="C10" s="344" t="s">
        <v>7</v>
      </c>
      <c r="D10" s="308"/>
      <c r="E10" s="352"/>
      <c r="F10" s="311"/>
      <c r="G10" s="311"/>
      <c r="H10" s="311"/>
      <c r="I10" s="311"/>
      <c r="J10" s="311"/>
      <c r="K10" s="311"/>
      <c r="L10" s="311"/>
      <c r="M10" s="311"/>
      <c r="N10" s="308"/>
      <c r="O10" s="15"/>
      <c r="P10" s="15"/>
      <c r="Q10" s="15"/>
      <c r="R10" s="9"/>
      <c r="S10" s="15"/>
      <c r="T10" s="15"/>
      <c r="U10" s="15"/>
      <c r="V10" s="15"/>
      <c r="W10" s="15"/>
      <c r="X10" s="15"/>
      <c r="Y10" s="15"/>
      <c r="Z10" s="15"/>
      <c r="AA10" s="15"/>
      <c r="AB10" s="1"/>
      <c r="AC10" s="1"/>
      <c r="AD10" s="1"/>
      <c r="AE10" s="1"/>
      <c r="AF10" s="1"/>
      <c r="AG10" s="1"/>
      <c r="AH10" s="1"/>
    </row>
    <row r="11" spans="1:34" ht="15.75" customHeight="1">
      <c r="A11" s="1"/>
      <c r="B11" s="14"/>
      <c r="C11" s="344" t="s">
        <v>8</v>
      </c>
      <c r="D11" s="308"/>
      <c r="E11" s="352" t="s">
        <v>9</v>
      </c>
      <c r="F11" s="311"/>
      <c r="G11" s="311"/>
      <c r="H11" s="311"/>
      <c r="I11" s="311"/>
      <c r="J11" s="311"/>
      <c r="K11" s="311"/>
      <c r="L11" s="311"/>
      <c r="M11" s="311"/>
      <c r="N11" s="308"/>
      <c r="O11" s="15"/>
      <c r="P11" s="15"/>
      <c r="Q11" s="15"/>
      <c r="R11" s="9"/>
      <c r="S11" s="15"/>
      <c r="T11" s="15"/>
      <c r="U11" s="15"/>
      <c r="V11" s="15"/>
      <c r="W11" s="15"/>
      <c r="X11" s="15"/>
      <c r="Y11" s="15"/>
      <c r="Z11" s="15"/>
      <c r="AA11" s="15"/>
      <c r="AB11" s="1"/>
      <c r="AC11" s="1"/>
      <c r="AD11" s="1"/>
      <c r="AE11" s="1"/>
      <c r="AF11" s="1"/>
      <c r="AG11" s="1"/>
      <c r="AH11" s="1"/>
    </row>
    <row r="12" spans="1:34" ht="15.75" customHeight="1">
      <c r="A12" s="1"/>
      <c r="B12" s="14"/>
      <c r="C12" s="344" t="s">
        <v>10</v>
      </c>
      <c r="D12" s="308"/>
      <c r="E12" s="352" t="s">
        <v>11</v>
      </c>
      <c r="F12" s="311"/>
      <c r="G12" s="333"/>
      <c r="H12" s="16"/>
      <c r="I12" s="16"/>
      <c r="J12" s="16"/>
      <c r="K12" s="16"/>
      <c r="L12" s="16"/>
      <c r="M12" s="16"/>
      <c r="N12" s="17"/>
      <c r="O12" s="15"/>
      <c r="P12" s="15"/>
      <c r="Q12" s="15"/>
      <c r="R12" s="9"/>
      <c r="S12" s="15"/>
      <c r="T12" s="15"/>
      <c r="U12" s="15"/>
      <c r="V12" s="15"/>
      <c r="W12" s="15"/>
      <c r="X12" s="15"/>
      <c r="Y12" s="15"/>
      <c r="Z12" s="15"/>
      <c r="AA12" s="15"/>
      <c r="AB12" s="1"/>
      <c r="AC12" s="1"/>
      <c r="AD12" s="1"/>
      <c r="AE12" s="1"/>
      <c r="AF12" s="1"/>
      <c r="AG12" s="1"/>
      <c r="AH12" s="1"/>
    </row>
    <row r="13" spans="1:34" ht="27.75" customHeight="1">
      <c r="A13" s="1"/>
      <c r="B13" s="14"/>
      <c r="C13" s="344" t="s">
        <v>12</v>
      </c>
      <c r="D13" s="308"/>
      <c r="E13" s="353" t="s">
        <v>13</v>
      </c>
      <c r="F13" s="311"/>
      <c r="G13" s="311"/>
      <c r="H13" s="311"/>
      <c r="I13" s="311"/>
      <c r="J13" s="311"/>
      <c r="K13" s="311"/>
      <c r="L13" s="311"/>
      <c r="M13" s="311"/>
      <c r="N13" s="308"/>
      <c r="O13" s="15"/>
      <c r="P13" s="15"/>
      <c r="Q13" s="15"/>
      <c r="R13" s="9"/>
      <c r="S13" s="15"/>
      <c r="T13" s="15"/>
      <c r="U13" s="15"/>
      <c r="V13" s="15"/>
      <c r="W13" s="15"/>
      <c r="X13" s="15"/>
      <c r="Y13" s="15"/>
      <c r="Z13" s="15"/>
      <c r="AA13" s="15"/>
      <c r="AB13" s="1"/>
      <c r="AC13" s="1"/>
      <c r="AD13" s="1"/>
      <c r="AE13" s="1"/>
      <c r="AF13" s="1"/>
      <c r="AG13" s="1"/>
      <c r="AH13" s="1"/>
    </row>
    <row r="14" spans="1:34" ht="10.5" customHeight="1">
      <c r="A14" s="1"/>
      <c r="B14" s="14"/>
      <c r="C14" s="15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5"/>
      <c r="O14" s="15"/>
      <c r="P14" s="15"/>
      <c r="Q14" s="15"/>
      <c r="R14" s="9"/>
      <c r="S14" s="15"/>
      <c r="T14" s="15"/>
      <c r="U14" s="15"/>
      <c r="V14" s="15"/>
      <c r="W14" s="15"/>
      <c r="X14" s="15"/>
      <c r="Y14" s="15"/>
      <c r="Z14" s="15"/>
      <c r="AA14" s="15"/>
      <c r="AB14" s="1"/>
      <c r="AC14" s="1"/>
      <c r="AD14" s="1"/>
      <c r="AE14" s="1"/>
      <c r="AF14" s="1"/>
      <c r="AG14" s="1"/>
      <c r="AH14" s="1"/>
    </row>
    <row r="15" spans="1:34" ht="15.75" customHeight="1">
      <c r="A15" s="1"/>
      <c r="B15" s="11"/>
      <c r="C15" s="324" t="s">
        <v>14</v>
      </c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08"/>
      <c r="O15" s="10"/>
      <c r="P15" s="10"/>
      <c r="Q15" s="10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"/>
      <c r="AC15" s="1"/>
      <c r="AD15" s="1"/>
      <c r="AE15" s="1"/>
      <c r="AF15" s="1"/>
      <c r="AG15" s="1"/>
      <c r="AH15" s="1"/>
    </row>
    <row r="16" spans="1:34" ht="44.25" customHeight="1">
      <c r="A16" s="1"/>
      <c r="B16" s="11"/>
      <c r="C16" s="20" t="s">
        <v>15</v>
      </c>
      <c r="D16" s="21" t="s">
        <v>16</v>
      </c>
      <c r="E16" s="22" t="s">
        <v>17</v>
      </c>
      <c r="F16" s="23" t="s">
        <v>18</v>
      </c>
      <c r="G16" s="23" t="s">
        <v>19</v>
      </c>
      <c r="H16" s="23" t="s">
        <v>20</v>
      </c>
      <c r="I16" s="23" t="s">
        <v>21</v>
      </c>
      <c r="J16" s="23" t="s">
        <v>22</v>
      </c>
      <c r="K16" s="23" t="s">
        <v>23</v>
      </c>
      <c r="L16" s="23" t="s">
        <v>24</v>
      </c>
      <c r="M16" s="23" t="s">
        <v>25</v>
      </c>
      <c r="N16" s="23" t="s">
        <v>26</v>
      </c>
      <c r="O16" s="10"/>
      <c r="P16" s="10"/>
      <c r="Q16" s="10"/>
      <c r="R16" s="9"/>
      <c r="S16" s="10"/>
      <c r="T16" s="10"/>
      <c r="U16" s="10"/>
      <c r="V16" s="10"/>
      <c r="W16" s="10"/>
      <c r="X16" s="10"/>
      <c r="Y16" s="10"/>
      <c r="Z16" s="10"/>
      <c r="AA16" s="10"/>
      <c r="AB16" s="1"/>
      <c r="AC16" s="1"/>
      <c r="AD16" s="1"/>
      <c r="AE16" s="1"/>
      <c r="AF16" s="1"/>
      <c r="AG16" s="1"/>
      <c r="AH16" s="1"/>
    </row>
    <row r="17" spans="1:34" ht="19.5" customHeight="1">
      <c r="A17" s="1"/>
      <c r="B17" s="11"/>
      <c r="C17" s="24">
        <v>1</v>
      </c>
      <c r="D17" s="25"/>
      <c r="E17" s="26"/>
      <c r="F17" s="27"/>
      <c r="G17" s="28"/>
      <c r="H17" s="29"/>
      <c r="I17" s="30"/>
      <c r="J17" s="31">
        <f t="shared" ref="J17:J35" si="0">+I17*H17*G17*E17</f>
        <v>0</v>
      </c>
      <c r="K17" s="32">
        <v>1.6</v>
      </c>
      <c r="L17" s="31">
        <f t="shared" ref="L17:L35" si="1">+I17*K17</f>
        <v>0</v>
      </c>
      <c r="M17" s="33">
        <f t="shared" ref="M17:M35" si="2">+E17*G17*H17*L17</f>
        <v>0</v>
      </c>
      <c r="N17" s="34"/>
      <c r="O17" s="10"/>
      <c r="P17" s="10"/>
      <c r="Q17" s="10"/>
      <c r="R17" s="9"/>
      <c r="S17" s="10"/>
      <c r="T17" s="10"/>
      <c r="U17" s="10"/>
      <c r="V17" s="10"/>
      <c r="W17" s="10"/>
      <c r="X17" s="10"/>
      <c r="Y17" s="10"/>
      <c r="Z17" s="10"/>
      <c r="AA17" s="10"/>
      <c r="AB17" s="1"/>
      <c r="AC17" s="1"/>
      <c r="AD17" s="1"/>
      <c r="AE17" s="1"/>
      <c r="AF17" s="1"/>
      <c r="AG17" s="1"/>
      <c r="AH17" s="1"/>
    </row>
    <row r="18" spans="1:34" ht="19.5" customHeight="1">
      <c r="A18" s="1"/>
      <c r="B18" s="11"/>
      <c r="C18" s="24">
        <v>2</v>
      </c>
      <c r="D18" s="25"/>
      <c r="E18" s="26"/>
      <c r="F18" s="27"/>
      <c r="G18" s="27"/>
      <c r="H18" s="35"/>
      <c r="I18" s="36"/>
      <c r="J18" s="31">
        <f t="shared" si="0"/>
        <v>0</v>
      </c>
      <c r="K18" s="32">
        <v>1.6</v>
      </c>
      <c r="L18" s="31">
        <f t="shared" si="1"/>
        <v>0</v>
      </c>
      <c r="M18" s="33">
        <f t="shared" si="2"/>
        <v>0</v>
      </c>
      <c r="N18" s="34"/>
      <c r="O18" s="10"/>
      <c r="P18" s="10"/>
      <c r="Q18" s="10"/>
      <c r="R18" s="9"/>
      <c r="S18" s="10"/>
      <c r="T18" s="10"/>
      <c r="U18" s="10"/>
      <c r="V18" s="10"/>
      <c r="W18" s="10"/>
      <c r="X18" s="10"/>
      <c r="Y18" s="10"/>
      <c r="Z18" s="10"/>
      <c r="AA18" s="10"/>
      <c r="AB18" s="1"/>
      <c r="AC18" s="1"/>
      <c r="AD18" s="1"/>
      <c r="AE18" s="1"/>
      <c r="AF18" s="1"/>
      <c r="AG18" s="1"/>
      <c r="AH18" s="1"/>
    </row>
    <row r="19" spans="1:34" ht="19.5" customHeight="1">
      <c r="A19" s="1"/>
      <c r="B19" s="11"/>
      <c r="C19" s="24">
        <v>3</v>
      </c>
      <c r="D19" s="25"/>
      <c r="E19" s="26"/>
      <c r="F19" s="27"/>
      <c r="G19" s="27"/>
      <c r="H19" s="35"/>
      <c r="I19" s="36"/>
      <c r="J19" s="31">
        <f t="shared" si="0"/>
        <v>0</v>
      </c>
      <c r="K19" s="32">
        <v>1.6</v>
      </c>
      <c r="L19" s="31">
        <f t="shared" si="1"/>
        <v>0</v>
      </c>
      <c r="M19" s="33">
        <f t="shared" si="2"/>
        <v>0</v>
      </c>
      <c r="N19" s="34"/>
      <c r="O19" s="10"/>
      <c r="P19" s="10"/>
      <c r="Q19" s="10"/>
      <c r="R19" s="9"/>
      <c r="S19" s="10"/>
      <c r="T19" s="10"/>
      <c r="U19" s="10"/>
      <c r="V19" s="10"/>
      <c r="W19" s="10"/>
      <c r="X19" s="10"/>
      <c r="Y19" s="10"/>
      <c r="Z19" s="10"/>
      <c r="AA19" s="10"/>
      <c r="AB19" s="1"/>
      <c r="AC19" s="1"/>
      <c r="AD19" s="1"/>
      <c r="AE19" s="1"/>
      <c r="AF19" s="1"/>
      <c r="AG19" s="1"/>
      <c r="AH19" s="1"/>
    </row>
    <row r="20" spans="1:34" ht="19.5" customHeight="1">
      <c r="A20" s="1"/>
      <c r="B20" s="11"/>
      <c r="C20" s="24">
        <v>4</v>
      </c>
      <c r="D20" s="25"/>
      <c r="E20" s="26"/>
      <c r="F20" s="27"/>
      <c r="G20" s="27"/>
      <c r="H20" s="35"/>
      <c r="I20" s="36"/>
      <c r="J20" s="31">
        <f t="shared" si="0"/>
        <v>0</v>
      </c>
      <c r="K20" s="32">
        <v>1.6</v>
      </c>
      <c r="L20" s="31">
        <f t="shared" si="1"/>
        <v>0</v>
      </c>
      <c r="M20" s="33">
        <f t="shared" si="2"/>
        <v>0</v>
      </c>
      <c r="N20" s="34"/>
      <c r="O20" s="10"/>
      <c r="P20" s="10"/>
      <c r="Q20" s="10"/>
      <c r="R20" s="9"/>
      <c r="S20" s="10"/>
      <c r="T20" s="10"/>
      <c r="U20" s="10"/>
      <c r="V20" s="10"/>
      <c r="W20" s="10"/>
      <c r="X20" s="10"/>
      <c r="Y20" s="10"/>
      <c r="Z20" s="10"/>
      <c r="AA20" s="10"/>
      <c r="AB20" s="1"/>
      <c r="AC20" s="1"/>
      <c r="AD20" s="1"/>
      <c r="AE20" s="1"/>
      <c r="AF20" s="1"/>
      <c r="AG20" s="1"/>
      <c r="AH20" s="1"/>
    </row>
    <row r="21" spans="1:34" ht="19.5" customHeight="1">
      <c r="A21" s="1"/>
      <c r="B21" s="11"/>
      <c r="C21" s="24">
        <v>5</v>
      </c>
      <c r="D21" s="25"/>
      <c r="E21" s="26"/>
      <c r="F21" s="27"/>
      <c r="G21" s="27"/>
      <c r="H21" s="35"/>
      <c r="I21" s="36"/>
      <c r="J21" s="31">
        <f t="shared" si="0"/>
        <v>0</v>
      </c>
      <c r="K21" s="32">
        <v>1.6</v>
      </c>
      <c r="L21" s="31">
        <f t="shared" si="1"/>
        <v>0</v>
      </c>
      <c r="M21" s="33">
        <f t="shared" si="2"/>
        <v>0</v>
      </c>
      <c r="N21" s="34"/>
      <c r="O21" s="10"/>
      <c r="P21" s="10"/>
      <c r="Q21" s="10"/>
      <c r="R21" s="9"/>
      <c r="S21" s="10"/>
      <c r="T21" s="10"/>
      <c r="U21" s="10"/>
      <c r="V21" s="10"/>
      <c r="W21" s="10"/>
      <c r="X21" s="10"/>
      <c r="Y21" s="10"/>
      <c r="Z21" s="10"/>
      <c r="AA21" s="10"/>
      <c r="AB21" s="1"/>
      <c r="AC21" s="1"/>
      <c r="AD21" s="1"/>
      <c r="AE21" s="1"/>
      <c r="AF21" s="1"/>
      <c r="AG21" s="1"/>
      <c r="AH21" s="1"/>
    </row>
    <row r="22" spans="1:34" ht="19.5" customHeight="1">
      <c r="A22" s="1"/>
      <c r="B22" s="11"/>
      <c r="C22" s="24">
        <v>6</v>
      </c>
      <c r="D22" s="25"/>
      <c r="E22" s="26"/>
      <c r="F22" s="27"/>
      <c r="G22" s="27"/>
      <c r="H22" s="35"/>
      <c r="I22" s="36"/>
      <c r="J22" s="31">
        <f t="shared" si="0"/>
        <v>0</v>
      </c>
      <c r="K22" s="32">
        <v>1.6</v>
      </c>
      <c r="L22" s="31">
        <f t="shared" si="1"/>
        <v>0</v>
      </c>
      <c r="M22" s="33">
        <f t="shared" si="2"/>
        <v>0</v>
      </c>
      <c r="N22" s="34"/>
      <c r="O22" s="10"/>
      <c r="P22" s="10"/>
      <c r="Q22" s="10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"/>
      <c r="AC22" s="1"/>
      <c r="AD22" s="1"/>
      <c r="AE22" s="1"/>
      <c r="AF22" s="1"/>
      <c r="AG22" s="1"/>
      <c r="AH22" s="1"/>
    </row>
    <row r="23" spans="1:34" ht="19.5" customHeight="1">
      <c r="A23" s="1"/>
      <c r="B23" s="11"/>
      <c r="C23" s="24">
        <v>7</v>
      </c>
      <c r="D23" s="25"/>
      <c r="E23" s="26"/>
      <c r="F23" s="27"/>
      <c r="G23" s="27"/>
      <c r="H23" s="35"/>
      <c r="I23" s="36"/>
      <c r="J23" s="31">
        <f t="shared" si="0"/>
        <v>0</v>
      </c>
      <c r="K23" s="32">
        <v>1.6</v>
      </c>
      <c r="L23" s="31">
        <f t="shared" si="1"/>
        <v>0</v>
      </c>
      <c r="M23" s="33">
        <f t="shared" si="2"/>
        <v>0</v>
      </c>
      <c r="N23" s="34"/>
      <c r="O23" s="10"/>
      <c r="P23" s="10"/>
      <c r="Q23" s="10"/>
      <c r="R23" s="9"/>
      <c r="S23" s="10"/>
      <c r="T23" s="10"/>
      <c r="U23" s="10"/>
      <c r="V23" s="10"/>
      <c r="W23" s="10"/>
      <c r="X23" s="10"/>
      <c r="Y23" s="10"/>
      <c r="Z23" s="10"/>
      <c r="AA23" s="10"/>
      <c r="AB23" s="1"/>
      <c r="AC23" s="1"/>
      <c r="AD23" s="1"/>
      <c r="AE23" s="1"/>
      <c r="AF23" s="1"/>
      <c r="AG23" s="1"/>
      <c r="AH23" s="1"/>
    </row>
    <row r="24" spans="1:34" ht="19.5" customHeight="1">
      <c r="A24" s="1"/>
      <c r="B24" s="11"/>
      <c r="C24" s="24">
        <v>8</v>
      </c>
      <c r="D24" s="25"/>
      <c r="E24" s="26"/>
      <c r="F24" s="27"/>
      <c r="G24" s="37"/>
      <c r="H24" s="35"/>
      <c r="I24" s="36"/>
      <c r="J24" s="31">
        <f t="shared" si="0"/>
        <v>0</v>
      </c>
      <c r="K24" s="32">
        <v>1.6</v>
      </c>
      <c r="L24" s="31">
        <f t="shared" si="1"/>
        <v>0</v>
      </c>
      <c r="M24" s="33">
        <f t="shared" si="2"/>
        <v>0</v>
      </c>
      <c r="N24" s="34"/>
      <c r="O24" s="10"/>
      <c r="P24" s="10"/>
      <c r="Q24" s="10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"/>
      <c r="AC24" s="1"/>
      <c r="AD24" s="1"/>
      <c r="AE24" s="1"/>
      <c r="AF24" s="1"/>
      <c r="AG24" s="1"/>
      <c r="AH24" s="1"/>
    </row>
    <row r="25" spans="1:34" ht="19.5" customHeight="1">
      <c r="A25" s="1"/>
      <c r="B25" s="11"/>
      <c r="C25" s="24">
        <v>9</v>
      </c>
      <c r="D25" s="25"/>
      <c r="E25" s="26"/>
      <c r="F25" s="27"/>
      <c r="G25" s="37"/>
      <c r="H25" s="35"/>
      <c r="I25" s="36"/>
      <c r="J25" s="31">
        <f t="shared" si="0"/>
        <v>0</v>
      </c>
      <c r="K25" s="32">
        <v>1.6</v>
      </c>
      <c r="L25" s="31">
        <f t="shared" si="1"/>
        <v>0</v>
      </c>
      <c r="M25" s="33">
        <f t="shared" si="2"/>
        <v>0</v>
      </c>
      <c r="N25" s="34"/>
      <c r="O25" s="10"/>
      <c r="P25" s="10"/>
      <c r="Q25" s="10"/>
      <c r="R25" s="9"/>
      <c r="S25" s="10"/>
      <c r="T25" s="10"/>
      <c r="U25" s="10"/>
      <c r="V25" s="10"/>
      <c r="W25" s="10"/>
      <c r="X25" s="10"/>
      <c r="Y25" s="10"/>
      <c r="Z25" s="10"/>
      <c r="AA25" s="10"/>
      <c r="AB25" s="1"/>
      <c r="AC25" s="1"/>
      <c r="AD25" s="1"/>
      <c r="AE25" s="1"/>
      <c r="AF25" s="1"/>
      <c r="AG25" s="1"/>
      <c r="AH25" s="1"/>
    </row>
    <row r="26" spans="1:34" ht="19.5" customHeight="1">
      <c r="A26" s="1"/>
      <c r="B26" s="11"/>
      <c r="C26" s="24">
        <v>10</v>
      </c>
      <c r="D26" s="25"/>
      <c r="E26" s="26"/>
      <c r="F26" s="27"/>
      <c r="G26" s="37"/>
      <c r="H26" s="35"/>
      <c r="I26" s="36"/>
      <c r="J26" s="31">
        <f t="shared" si="0"/>
        <v>0</v>
      </c>
      <c r="K26" s="32">
        <v>1.6</v>
      </c>
      <c r="L26" s="31">
        <f t="shared" si="1"/>
        <v>0</v>
      </c>
      <c r="M26" s="33">
        <f t="shared" si="2"/>
        <v>0</v>
      </c>
      <c r="N26" s="34"/>
      <c r="O26" s="10"/>
      <c r="P26" s="10"/>
      <c r="Q26" s="10"/>
      <c r="R26" s="9"/>
      <c r="S26" s="10"/>
      <c r="T26" s="10"/>
      <c r="U26" s="10"/>
      <c r="V26" s="10"/>
      <c r="W26" s="10"/>
      <c r="X26" s="10"/>
      <c r="Y26" s="10"/>
      <c r="Z26" s="10"/>
      <c r="AA26" s="10"/>
      <c r="AB26" s="1"/>
      <c r="AC26" s="1"/>
      <c r="AD26" s="1"/>
      <c r="AE26" s="1"/>
      <c r="AF26" s="1"/>
      <c r="AG26" s="1"/>
      <c r="AH26" s="1"/>
    </row>
    <row r="27" spans="1:34" ht="19.5" customHeight="1">
      <c r="A27" s="1"/>
      <c r="B27" s="11"/>
      <c r="C27" s="24">
        <v>11</v>
      </c>
      <c r="D27" s="25"/>
      <c r="E27" s="26"/>
      <c r="F27" s="27"/>
      <c r="G27" s="37"/>
      <c r="H27" s="35"/>
      <c r="I27" s="36"/>
      <c r="J27" s="31">
        <f t="shared" si="0"/>
        <v>0</v>
      </c>
      <c r="K27" s="32">
        <v>1.6</v>
      </c>
      <c r="L27" s="31">
        <f t="shared" si="1"/>
        <v>0</v>
      </c>
      <c r="M27" s="33">
        <f t="shared" si="2"/>
        <v>0</v>
      </c>
      <c r="N27" s="34"/>
      <c r="O27" s="10"/>
      <c r="P27" s="10"/>
      <c r="Q27" s="10"/>
      <c r="R27" s="9"/>
      <c r="S27" s="10"/>
      <c r="T27" s="38"/>
      <c r="U27" s="10"/>
      <c r="V27" s="10"/>
      <c r="W27" s="10"/>
      <c r="X27" s="10"/>
      <c r="Y27" s="10"/>
      <c r="Z27" s="10"/>
      <c r="AA27" s="10"/>
      <c r="AB27" s="1"/>
      <c r="AC27" s="1"/>
      <c r="AD27" s="1"/>
      <c r="AE27" s="1"/>
      <c r="AF27" s="1"/>
      <c r="AG27" s="1"/>
      <c r="AH27" s="1"/>
    </row>
    <row r="28" spans="1:34" ht="19.5" customHeight="1">
      <c r="A28" s="1"/>
      <c r="B28" s="11"/>
      <c r="C28" s="24">
        <v>12</v>
      </c>
      <c r="D28" s="25"/>
      <c r="E28" s="26"/>
      <c r="F28" s="27"/>
      <c r="G28" s="37"/>
      <c r="H28" s="35"/>
      <c r="I28" s="36"/>
      <c r="J28" s="31">
        <f t="shared" si="0"/>
        <v>0</v>
      </c>
      <c r="K28" s="32">
        <v>1.6</v>
      </c>
      <c r="L28" s="31">
        <f t="shared" si="1"/>
        <v>0</v>
      </c>
      <c r="M28" s="33">
        <f t="shared" si="2"/>
        <v>0</v>
      </c>
      <c r="N28" s="34"/>
      <c r="O28" s="10"/>
      <c r="P28" s="10"/>
      <c r="Q28" s="10"/>
      <c r="R28" s="9"/>
      <c r="S28" s="10"/>
      <c r="T28" s="10"/>
      <c r="U28" s="10"/>
      <c r="V28" s="10"/>
      <c r="W28" s="10"/>
      <c r="X28" s="10"/>
      <c r="Y28" s="10"/>
      <c r="Z28" s="10"/>
      <c r="AA28" s="10"/>
      <c r="AB28" s="1"/>
      <c r="AC28" s="1"/>
      <c r="AD28" s="1"/>
      <c r="AE28" s="1"/>
      <c r="AF28" s="1"/>
      <c r="AG28" s="1"/>
      <c r="AH28" s="1"/>
    </row>
    <row r="29" spans="1:34" ht="19.5" customHeight="1">
      <c r="A29" s="1"/>
      <c r="B29" s="11"/>
      <c r="C29" s="24">
        <v>13</v>
      </c>
      <c r="D29" s="25"/>
      <c r="E29" s="26"/>
      <c r="F29" s="27"/>
      <c r="G29" s="37"/>
      <c r="H29" s="35"/>
      <c r="I29" s="36"/>
      <c r="J29" s="31">
        <f t="shared" si="0"/>
        <v>0</v>
      </c>
      <c r="K29" s="32">
        <v>1.6</v>
      </c>
      <c r="L29" s="31">
        <f t="shared" si="1"/>
        <v>0</v>
      </c>
      <c r="M29" s="33">
        <f t="shared" si="2"/>
        <v>0</v>
      </c>
      <c r="N29" s="34"/>
      <c r="O29" s="10"/>
      <c r="P29" s="10"/>
      <c r="Q29" s="10"/>
      <c r="R29" s="9"/>
      <c r="S29" s="10"/>
      <c r="T29" s="10"/>
      <c r="U29" s="10"/>
      <c r="V29" s="10"/>
      <c r="W29" s="10"/>
      <c r="X29" s="10"/>
      <c r="Y29" s="10"/>
      <c r="Z29" s="10"/>
      <c r="AA29" s="10"/>
      <c r="AB29" s="1"/>
      <c r="AC29" s="1"/>
      <c r="AD29" s="1"/>
      <c r="AE29" s="1"/>
      <c r="AF29" s="1"/>
      <c r="AG29" s="1"/>
      <c r="AH29" s="1"/>
    </row>
    <row r="30" spans="1:34" ht="19.5" customHeight="1">
      <c r="A30" s="1"/>
      <c r="B30" s="11"/>
      <c r="C30" s="24">
        <v>14</v>
      </c>
      <c r="D30" s="25"/>
      <c r="E30" s="26"/>
      <c r="F30" s="27"/>
      <c r="G30" s="37"/>
      <c r="H30" s="35"/>
      <c r="I30" s="36"/>
      <c r="J30" s="31">
        <f t="shared" si="0"/>
        <v>0</v>
      </c>
      <c r="K30" s="32">
        <v>1.6</v>
      </c>
      <c r="L30" s="31">
        <f t="shared" si="1"/>
        <v>0</v>
      </c>
      <c r="M30" s="33">
        <f t="shared" si="2"/>
        <v>0</v>
      </c>
      <c r="N30" s="34"/>
      <c r="O30" s="10"/>
      <c r="P30" s="10"/>
      <c r="Q30" s="10"/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"/>
      <c r="AC30" s="1"/>
      <c r="AD30" s="1"/>
      <c r="AE30" s="1"/>
      <c r="AF30" s="1"/>
      <c r="AG30" s="1"/>
      <c r="AH30" s="1"/>
    </row>
    <row r="31" spans="1:34" ht="19.5" customHeight="1">
      <c r="A31" s="1"/>
      <c r="B31" s="11"/>
      <c r="C31" s="24">
        <v>15</v>
      </c>
      <c r="D31" s="25"/>
      <c r="E31" s="26"/>
      <c r="F31" s="27"/>
      <c r="G31" s="37"/>
      <c r="H31" s="35"/>
      <c r="I31" s="36"/>
      <c r="J31" s="31">
        <f t="shared" si="0"/>
        <v>0</v>
      </c>
      <c r="K31" s="32">
        <v>1.6</v>
      </c>
      <c r="L31" s="31">
        <f t="shared" si="1"/>
        <v>0</v>
      </c>
      <c r="M31" s="33">
        <f t="shared" si="2"/>
        <v>0</v>
      </c>
      <c r="N31" s="34"/>
      <c r="O31" s="10"/>
      <c r="P31" s="10"/>
      <c r="Q31" s="10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"/>
      <c r="AC31" s="1"/>
      <c r="AD31" s="1"/>
      <c r="AE31" s="1"/>
      <c r="AF31" s="1"/>
      <c r="AG31" s="1"/>
      <c r="AH31" s="1"/>
    </row>
    <row r="32" spans="1:34" ht="19.5" customHeight="1">
      <c r="A32" s="1"/>
      <c r="B32" s="11"/>
      <c r="C32" s="24">
        <v>16</v>
      </c>
      <c r="D32" s="25"/>
      <c r="E32" s="26"/>
      <c r="F32" s="27"/>
      <c r="G32" s="37"/>
      <c r="H32" s="35"/>
      <c r="I32" s="36"/>
      <c r="J32" s="31">
        <f t="shared" si="0"/>
        <v>0</v>
      </c>
      <c r="K32" s="32">
        <v>1.6</v>
      </c>
      <c r="L32" s="31">
        <f t="shared" si="1"/>
        <v>0</v>
      </c>
      <c r="M32" s="33">
        <f t="shared" si="2"/>
        <v>0</v>
      </c>
      <c r="N32" s="34"/>
      <c r="O32" s="10"/>
      <c r="P32" s="10"/>
      <c r="Q32" s="10"/>
      <c r="R32" s="9"/>
      <c r="S32" s="10"/>
      <c r="T32" s="10"/>
      <c r="U32" s="10"/>
      <c r="V32" s="10"/>
      <c r="W32" s="10"/>
      <c r="X32" s="10"/>
      <c r="Y32" s="10"/>
      <c r="Z32" s="10"/>
      <c r="AA32" s="10"/>
      <c r="AB32" s="1"/>
      <c r="AC32" s="1"/>
      <c r="AD32" s="1"/>
      <c r="AE32" s="1"/>
      <c r="AF32" s="1"/>
      <c r="AG32" s="1"/>
      <c r="AH32" s="1"/>
    </row>
    <row r="33" spans="1:34" ht="19.5" customHeight="1">
      <c r="A33" s="1"/>
      <c r="B33" s="11"/>
      <c r="C33" s="24">
        <v>17</v>
      </c>
      <c r="D33" s="25"/>
      <c r="E33" s="26"/>
      <c r="F33" s="27"/>
      <c r="G33" s="37"/>
      <c r="H33" s="35"/>
      <c r="I33" s="36"/>
      <c r="J33" s="31">
        <f t="shared" si="0"/>
        <v>0</v>
      </c>
      <c r="K33" s="32">
        <v>1.6</v>
      </c>
      <c r="L33" s="31">
        <f t="shared" si="1"/>
        <v>0</v>
      </c>
      <c r="M33" s="33">
        <f t="shared" si="2"/>
        <v>0</v>
      </c>
      <c r="N33" s="34"/>
      <c r="O33" s="10"/>
      <c r="P33" s="10"/>
      <c r="Q33" s="10"/>
      <c r="R33" s="9"/>
      <c r="S33" s="10"/>
      <c r="T33" s="10"/>
      <c r="U33" s="10"/>
      <c r="V33" s="10"/>
      <c r="W33" s="10"/>
      <c r="X33" s="10"/>
      <c r="Y33" s="10"/>
      <c r="Z33" s="10"/>
      <c r="AA33" s="10"/>
      <c r="AB33" s="1"/>
      <c r="AC33" s="1"/>
      <c r="AD33" s="1"/>
      <c r="AE33" s="1"/>
      <c r="AF33" s="1"/>
      <c r="AG33" s="1"/>
      <c r="AH33" s="1"/>
    </row>
    <row r="34" spans="1:34" ht="19.5" customHeight="1">
      <c r="A34" s="1"/>
      <c r="B34" s="11"/>
      <c r="C34" s="24">
        <v>18</v>
      </c>
      <c r="D34" s="25"/>
      <c r="E34" s="26"/>
      <c r="F34" s="27"/>
      <c r="G34" s="37"/>
      <c r="H34" s="35"/>
      <c r="I34" s="36"/>
      <c r="J34" s="31">
        <f t="shared" si="0"/>
        <v>0</v>
      </c>
      <c r="K34" s="32">
        <v>1.6</v>
      </c>
      <c r="L34" s="31">
        <f t="shared" si="1"/>
        <v>0</v>
      </c>
      <c r="M34" s="33">
        <f t="shared" si="2"/>
        <v>0</v>
      </c>
      <c r="N34" s="34"/>
      <c r="O34" s="10"/>
      <c r="P34" s="10"/>
      <c r="Q34" s="10"/>
      <c r="R34" s="9"/>
      <c r="S34" s="10"/>
      <c r="T34" s="10"/>
      <c r="U34" s="10"/>
      <c r="V34" s="10"/>
      <c r="W34" s="10"/>
      <c r="X34" s="10"/>
      <c r="Y34" s="10"/>
      <c r="Z34" s="10"/>
      <c r="AA34" s="10"/>
      <c r="AB34" s="1"/>
      <c r="AC34" s="1"/>
      <c r="AD34" s="1"/>
      <c r="AE34" s="1"/>
      <c r="AF34" s="1"/>
      <c r="AG34" s="1"/>
      <c r="AH34" s="1"/>
    </row>
    <row r="35" spans="1:34" ht="19.5" customHeight="1">
      <c r="A35" s="1"/>
      <c r="B35" s="11"/>
      <c r="C35" s="24">
        <v>19</v>
      </c>
      <c r="D35" s="25"/>
      <c r="E35" s="26"/>
      <c r="F35" s="27"/>
      <c r="G35" s="37"/>
      <c r="H35" s="35"/>
      <c r="I35" s="36"/>
      <c r="J35" s="31">
        <f t="shared" si="0"/>
        <v>0</v>
      </c>
      <c r="K35" s="32">
        <v>1.6</v>
      </c>
      <c r="L35" s="31">
        <f t="shared" si="1"/>
        <v>0</v>
      </c>
      <c r="M35" s="33">
        <f t="shared" si="2"/>
        <v>0</v>
      </c>
      <c r="N35" s="34"/>
      <c r="O35" s="10"/>
      <c r="P35" s="10"/>
      <c r="Q35" s="10"/>
      <c r="R35" s="9"/>
      <c r="S35" s="10"/>
      <c r="T35" s="10"/>
      <c r="U35" s="10"/>
      <c r="V35" s="10"/>
      <c r="W35" s="10"/>
      <c r="X35" s="10"/>
      <c r="Y35" s="10"/>
      <c r="Z35" s="10"/>
      <c r="AA35" s="10"/>
      <c r="AB35" s="1"/>
      <c r="AC35" s="1"/>
      <c r="AD35" s="1"/>
      <c r="AE35" s="1"/>
      <c r="AF35" s="1"/>
      <c r="AG35" s="1"/>
      <c r="AH35" s="1"/>
    </row>
    <row r="36" spans="1:34" ht="15.75" customHeight="1">
      <c r="A36" s="1"/>
      <c r="B36" s="11"/>
      <c r="C36" s="24">
        <v>20</v>
      </c>
      <c r="D36" s="329" t="s">
        <v>27</v>
      </c>
      <c r="E36" s="311"/>
      <c r="F36" s="311"/>
      <c r="G36" s="311"/>
      <c r="H36" s="311"/>
      <c r="I36" s="311"/>
      <c r="J36" s="311"/>
      <c r="K36" s="311"/>
      <c r="L36" s="333"/>
      <c r="M36" s="39">
        <f>SUM(M17:M35)</f>
        <v>0</v>
      </c>
      <c r="N36" s="40"/>
      <c r="O36" s="10"/>
      <c r="P36" s="10"/>
      <c r="Q36" s="10"/>
      <c r="R36" s="9"/>
      <c r="S36" s="10"/>
      <c r="T36" s="10"/>
      <c r="U36" s="10"/>
      <c r="V36" s="10"/>
      <c r="W36" s="10"/>
      <c r="X36" s="10"/>
      <c r="Y36" s="10"/>
      <c r="Z36" s="10"/>
      <c r="AA36" s="10"/>
      <c r="AB36" s="1"/>
      <c r="AC36" s="1"/>
      <c r="AD36" s="1"/>
      <c r="AE36" s="1"/>
      <c r="AF36" s="1"/>
      <c r="AG36" s="1"/>
      <c r="AH36" s="1"/>
    </row>
    <row r="37" spans="1:34" ht="3.75" customHeight="1">
      <c r="A37" s="1"/>
      <c r="B37" s="1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3"/>
      <c r="O37" s="10"/>
      <c r="P37" s="10"/>
      <c r="Q37" s="10"/>
      <c r="R37" s="9"/>
      <c r="S37" s="10"/>
      <c r="T37" s="10"/>
      <c r="U37" s="10"/>
      <c r="V37" s="10"/>
      <c r="W37" s="10"/>
      <c r="X37" s="10"/>
      <c r="Y37" s="10"/>
      <c r="Z37" s="10"/>
      <c r="AA37" s="10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11"/>
      <c r="C38" s="324" t="s">
        <v>28</v>
      </c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08"/>
      <c r="O38" s="10"/>
      <c r="P38" s="10"/>
      <c r="Q38" s="10"/>
      <c r="R38" s="9"/>
      <c r="S38" s="10"/>
      <c r="T38" s="10"/>
      <c r="U38" s="10"/>
      <c r="V38" s="10"/>
      <c r="W38" s="10"/>
      <c r="X38" s="10"/>
      <c r="Y38" s="10"/>
      <c r="Z38" s="10"/>
      <c r="AA38" s="10"/>
      <c r="AB38" s="1"/>
      <c r="AC38" s="1"/>
      <c r="AD38" s="1"/>
      <c r="AE38" s="1"/>
      <c r="AF38" s="1"/>
      <c r="AG38" s="1"/>
      <c r="AH38" s="1"/>
    </row>
    <row r="39" spans="1:34" ht="3" customHeight="1">
      <c r="A39" s="1"/>
      <c r="B39" s="11"/>
      <c r="C39" s="41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10"/>
      <c r="P39" s="10"/>
      <c r="Q39" s="10"/>
      <c r="R39" s="9"/>
      <c r="S39" s="10"/>
      <c r="T39" s="10"/>
      <c r="U39" s="10"/>
      <c r="V39" s="10"/>
      <c r="W39" s="10"/>
      <c r="X39" s="10"/>
      <c r="Y39" s="10"/>
      <c r="Z39" s="10"/>
      <c r="AA39" s="10"/>
      <c r="AB39" s="1"/>
      <c r="AC39" s="1"/>
      <c r="AD39" s="1"/>
      <c r="AE39" s="1"/>
      <c r="AF39" s="1"/>
      <c r="AG39" s="1"/>
      <c r="AH39" s="1"/>
    </row>
    <row r="40" spans="1:34" ht="44.25" customHeight="1">
      <c r="A40" s="1"/>
      <c r="B40" s="11"/>
      <c r="C40" s="20" t="s">
        <v>15</v>
      </c>
      <c r="D40" s="46" t="s">
        <v>16</v>
      </c>
      <c r="E40" s="23" t="s">
        <v>17</v>
      </c>
      <c r="F40" s="21" t="s">
        <v>18</v>
      </c>
      <c r="G40" s="22" t="s">
        <v>19</v>
      </c>
      <c r="H40" s="22" t="s">
        <v>20</v>
      </c>
      <c r="I40" s="22" t="s">
        <v>21</v>
      </c>
      <c r="J40" s="22" t="s">
        <v>22</v>
      </c>
      <c r="K40" s="22" t="s">
        <v>23</v>
      </c>
      <c r="L40" s="22" t="s">
        <v>24</v>
      </c>
      <c r="M40" s="23" t="s">
        <v>29</v>
      </c>
      <c r="N40" s="23" t="s">
        <v>26</v>
      </c>
      <c r="O40" s="10"/>
      <c r="P40" s="10"/>
      <c r="Q40" s="10"/>
      <c r="R40" s="9"/>
      <c r="S40" s="10"/>
      <c r="T40" s="10"/>
      <c r="U40" s="10"/>
      <c r="V40" s="10"/>
      <c r="W40" s="10"/>
      <c r="X40" s="10"/>
      <c r="Y40" s="10"/>
      <c r="Z40" s="10"/>
      <c r="AA40" s="10"/>
      <c r="AB40" s="1"/>
      <c r="AC40" s="1"/>
      <c r="AD40" s="1"/>
      <c r="AE40" s="1"/>
      <c r="AF40" s="1"/>
      <c r="AG40" s="1"/>
      <c r="AH40" s="1"/>
    </row>
    <row r="41" spans="1:34" ht="19.5" customHeight="1">
      <c r="A41" s="1"/>
      <c r="B41" s="11"/>
      <c r="C41" s="24">
        <v>1</v>
      </c>
      <c r="D41" s="47"/>
      <c r="E41" s="26"/>
      <c r="F41" s="27"/>
      <c r="G41" s="48"/>
      <c r="H41" s="49"/>
      <c r="I41" s="36"/>
      <c r="J41" s="48"/>
      <c r="K41" s="50"/>
      <c r="L41" s="49"/>
      <c r="M41" s="51">
        <f t="shared" ref="M41:M59" si="3">+I41*E41</f>
        <v>0</v>
      </c>
      <c r="N41" s="34"/>
      <c r="O41" s="10"/>
      <c r="P41" s="10"/>
      <c r="Q41" s="10"/>
      <c r="R41" s="9"/>
      <c r="S41" s="10"/>
      <c r="T41" s="10"/>
      <c r="U41" s="10"/>
      <c r="V41" s="10"/>
      <c r="W41" s="10"/>
      <c r="X41" s="10"/>
      <c r="Y41" s="10"/>
      <c r="Z41" s="10"/>
      <c r="AA41" s="10"/>
      <c r="AB41" s="1"/>
      <c r="AC41" s="1"/>
      <c r="AD41" s="1"/>
      <c r="AE41" s="1"/>
      <c r="AF41" s="1"/>
      <c r="AG41" s="1"/>
      <c r="AH41" s="1"/>
    </row>
    <row r="42" spans="1:34" ht="19.5" customHeight="1">
      <c r="A42" s="1"/>
      <c r="B42" s="11"/>
      <c r="C42" s="24">
        <v>2</v>
      </c>
      <c r="D42" s="47"/>
      <c r="E42" s="26"/>
      <c r="F42" s="27"/>
      <c r="G42" s="52"/>
      <c r="H42" s="53"/>
      <c r="I42" s="36"/>
      <c r="J42" s="52"/>
      <c r="K42" s="54"/>
      <c r="L42" s="53"/>
      <c r="M42" s="51">
        <f t="shared" si="3"/>
        <v>0</v>
      </c>
      <c r="N42" s="34"/>
      <c r="O42" s="10"/>
      <c r="P42" s="10"/>
      <c r="Q42" s="10"/>
      <c r="R42" s="9"/>
      <c r="S42" s="10"/>
      <c r="T42" s="10"/>
      <c r="U42" s="10"/>
      <c r="V42" s="10"/>
      <c r="W42" s="10"/>
      <c r="X42" s="10"/>
      <c r="Y42" s="10"/>
      <c r="Z42" s="10"/>
      <c r="AA42" s="10"/>
      <c r="AB42" s="1"/>
      <c r="AC42" s="1"/>
      <c r="AD42" s="1"/>
      <c r="AE42" s="1"/>
      <c r="AF42" s="1"/>
      <c r="AG42" s="1"/>
      <c r="AH42" s="1"/>
    </row>
    <row r="43" spans="1:34" ht="19.5" customHeight="1">
      <c r="A43" s="1"/>
      <c r="B43" s="11"/>
      <c r="C43" s="24">
        <v>3</v>
      </c>
      <c r="D43" s="47"/>
      <c r="E43" s="26"/>
      <c r="F43" s="55"/>
      <c r="G43" s="52"/>
      <c r="H43" s="53"/>
      <c r="I43" s="56"/>
      <c r="J43" s="52"/>
      <c r="K43" s="54"/>
      <c r="L43" s="53"/>
      <c r="M43" s="51">
        <f t="shared" si="3"/>
        <v>0</v>
      </c>
      <c r="N43" s="34"/>
      <c r="O43" s="10"/>
      <c r="P43" s="10"/>
      <c r="Q43" s="10"/>
      <c r="R43" s="9"/>
      <c r="S43" s="10"/>
      <c r="T43" s="10"/>
      <c r="U43" s="10"/>
      <c r="V43" s="10"/>
      <c r="W43" s="10"/>
      <c r="X43" s="10"/>
      <c r="Y43" s="10"/>
      <c r="Z43" s="10"/>
      <c r="AA43" s="10"/>
      <c r="AB43" s="1"/>
      <c r="AC43" s="1"/>
      <c r="AD43" s="1"/>
      <c r="AE43" s="1"/>
      <c r="AF43" s="1"/>
      <c r="AG43" s="1"/>
      <c r="AH43" s="1"/>
    </row>
    <row r="44" spans="1:34" ht="19.5" customHeight="1">
      <c r="A44" s="1"/>
      <c r="B44" s="11"/>
      <c r="C44" s="24">
        <v>4</v>
      </c>
      <c r="D44" s="47"/>
      <c r="E44" s="26"/>
      <c r="F44" s="55"/>
      <c r="G44" s="52"/>
      <c r="H44" s="53"/>
      <c r="I44" s="56"/>
      <c r="J44" s="52"/>
      <c r="K44" s="54"/>
      <c r="L44" s="53"/>
      <c r="M44" s="51">
        <f t="shared" si="3"/>
        <v>0</v>
      </c>
      <c r="N44" s="34"/>
      <c r="O44" s="10"/>
      <c r="P44" s="10"/>
      <c r="Q44" s="10"/>
      <c r="R44" s="9"/>
      <c r="S44" s="10"/>
      <c r="T44" s="10"/>
      <c r="U44" s="10"/>
      <c r="V44" s="10"/>
      <c r="W44" s="10"/>
      <c r="X44" s="10"/>
      <c r="Y44" s="10"/>
      <c r="Z44" s="10"/>
      <c r="AA44" s="10"/>
      <c r="AB44" s="1"/>
      <c r="AC44" s="1"/>
      <c r="AD44" s="1"/>
      <c r="AE44" s="1"/>
      <c r="AF44" s="1"/>
      <c r="AG44" s="1"/>
      <c r="AH44" s="1"/>
    </row>
    <row r="45" spans="1:34" ht="19.5" customHeight="1">
      <c r="A45" s="1"/>
      <c r="B45" s="11"/>
      <c r="C45" s="24">
        <v>5</v>
      </c>
      <c r="D45" s="47"/>
      <c r="E45" s="26"/>
      <c r="F45" s="55"/>
      <c r="G45" s="52"/>
      <c r="H45" s="53"/>
      <c r="I45" s="56"/>
      <c r="J45" s="52"/>
      <c r="K45" s="54"/>
      <c r="L45" s="53"/>
      <c r="M45" s="51">
        <f t="shared" si="3"/>
        <v>0</v>
      </c>
      <c r="N45" s="34"/>
      <c r="O45" s="10"/>
      <c r="P45" s="10"/>
      <c r="Q45" s="10"/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1"/>
      <c r="AC45" s="1"/>
      <c r="AD45" s="1"/>
      <c r="AE45" s="1"/>
      <c r="AF45" s="1"/>
      <c r="AG45" s="1"/>
      <c r="AH45" s="1"/>
    </row>
    <row r="46" spans="1:34" ht="19.5" customHeight="1">
      <c r="A46" s="1"/>
      <c r="B46" s="11"/>
      <c r="C46" s="24">
        <v>6</v>
      </c>
      <c r="D46" s="47"/>
      <c r="E46" s="26"/>
      <c r="F46" s="55"/>
      <c r="G46" s="52"/>
      <c r="H46" s="53"/>
      <c r="I46" s="56"/>
      <c r="J46" s="52"/>
      <c r="K46" s="54"/>
      <c r="L46" s="53"/>
      <c r="M46" s="51">
        <f t="shared" si="3"/>
        <v>0</v>
      </c>
      <c r="N46" s="34"/>
      <c r="O46" s="10"/>
      <c r="P46" s="10"/>
      <c r="Q46" s="10"/>
      <c r="R46" s="9"/>
      <c r="S46" s="10"/>
      <c r="T46" s="10"/>
      <c r="U46" s="10"/>
      <c r="V46" s="10"/>
      <c r="W46" s="10"/>
      <c r="X46" s="10"/>
      <c r="Y46" s="10"/>
      <c r="Z46" s="10"/>
      <c r="AA46" s="10"/>
      <c r="AB46" s="1"/>
      <c r="AC46" s="1"/>
      <c r="AD46" s="1"/>
      <c r="AE46" s="1"/>
      <c r="AF46" s="1"/>
      <c r="AG46" s="1"/>
      <c r="AH46" s="1"/>
    </row>
    <row r="47" spans="1:34" ht="19.5" customHeight="1">
      <c r="A47" s="1"/>
      <c r="B47" s="11"/>
      <c r="C47" s="24">
        <v>7</v>
      </c>
      <c r="D47" s="47"/>
      <c r="E47" s="26"/>
      <c r="F47" s="55"/>
      <c r="G47" s="52"/>
      <c r="H47" s="53"/>
      <c r="I47" s="56"/>
      <c r="J47" s="52"/>
      <c r="K47" s="54"/>
      <c r="L47" s="53"/>
      <c r="M47" s="51">
        <f t="shared" si="3"/>
        <v>0</v>
      </c>
      <c r="N47" s="34"/>
      <c r="O47" s="10"/>
      <c r="P47" s="10"/>
      <c r="Q47" s="10"/>
      <c r="R47" s="9"/>
      <c r="S47" s="10"/>
      <c r="T47" s="10"/>
      <c r="U47" s="10"/>
      <c r="V47" s="10"/>
      <c r="W47" s="10"/>
      <c r="X47" s="10"/>
      <c r="Y47" s="10"/>
      <c r="Z47" s="10"/>
      <c r="AA47" s="10"/>
      <c r="AB47" s="1"/>
      <c r="AC47" s="1"/>
      <c r="AD47" s="1"/>
      <c r="AE47" s="1"/>
      <c r="AF47" s="1"/>
      <c r="AG47" s="1"/>
      <c r="AH47" s="1"/>
    </row>
    <row r="48" spans="1:34" ht="19.5" customHeight="1">
      <c r="A48" s="1"/>
      <c r="B48" s="11"/>
      <c r="C48" s="24">
        <v>8</v>
      </c>
      <c r="D48" s="47"/>
      <c r="E48" s="26"/>
      <c r="F48" s="55"/>
      <c r="G48" s="52"/>
      <c r="H48" s="53"/>
      <c r="I48" s="56"/>
      <c r="J48" s="52"/>
      <c r="K48" s="54"/>
      <c r="L48" s="53"/>
      <c r="M48" s="51">
        <f t="shared" si="3"/>
        <v>0</v>
      </c>
      <c r="N48" s="34"/>
      <c r="O48" s="10"/>
      <c r="P48" s="10"/>
      <c r="Q48" s="10"/>
      <c r="R48" s="9"/>
      <c r="S48" s="10"/>
      <c r="T48" s="10"/>
      <c r="U48" s="10"/>
      <c r="V48" s="10"/>
      <c r="W48" s="10"/>
      <c r="X48" s="10"/>
      <c r="Y48" s="10"/>
      <c r="Z48" s="10"/>
      <c r="AA48" s="10"/>
      <c r="AB48" s="1"/>
      <c r="AC48" s="1"/>
      <c r="AD48" s="1"/>
      <c r="AE48" s="1"/>
      <c r="AF48" s="1"/>
      <c r="AG48" s="1"/>
      <c r="AH48" s="1"/>
    </row>
    <row r="49" spans="1:34" ht="19.5" customHeight="1">
      <c r="A49" s="1"/>
      <c r="B49" s="11"/>
      <c r="C49" s="24">
        <v>9</v>
      </c>
      <c r="D49" s="47"/>
      <c r="E49" s="26"/>
      <c r="F49" s="55"/>
      <c r="G49" s="52"/>
      <c r="H49" s="53"/>
      <c r="I49" s="56"/>
      <c r="J49" s="52"/>
      <c r="K49" s="54"/>
      <c r="L49" s="53"/>
      <c r="M49" s="51">
        <f t="shared" si="3"/>
        <v>0</v>
      </c>
      <c r="N49" s="34"/>
      <c r="O49" s="10"/>
      <c r="P49" s="10"/>
      <c r="Q49" s="10"/>
      <c r="R49" s="9"/>
      <c r="S49" s="10"/>
      <c r="T49" s="10"/>
      <c r="U49" s="10"/>
      <c r="V49" s="10"/>
      <c r="W49" s="10"/>
      <c r="X49" s="10"/>
      <c r="Y49" s="10"/>
      <c r="Z49" s="10"/>
      <c r="AA49" s="10"/>
      <c r="AB49" s="1"/>
      <c r="AC49" s="1"/>
      <c r="AD49" s="1"/>
      <c r="AE49" s="1"/>
      <c r="AF49" s="1"/>
      <c r="AG49" s="1"/>
      <c r="AH49" s="1"/>
    </row>
    <row r="50" spans="1:34" ht="19.5" customHeight="1">
      <c r="A50" s="1"/>
      <c r="B50" s="11"/>
      <c r="C50" s="24">
        <v>10</v>
      </c>
      <c r="D50" s="47"/>
      <c r="E50" s="26"/>
      <c r="F50" s="55"/>
      <c r="G50" s="52"/>
      <c r="H50" s="53"/>
      <c r="I50" s="56"/>
      <c r="J50" s="52"/>
      <c r="K50" s="54"/>
      <c r="L50" s="53"/>
      <c r="M50" s="51">
        <f t="shared" si="3"/>
        <v>0</v>
      </c>
      <c r="N50" s="34"/>
      <c r="O50" s="10"/>
      <c r="P50" s="10"/>
      <c r="Q50" s="10"/>
      <c r="R50" s="9"/>
      <c r="S50" s="10"/>
      <c r="T50" s="10"/>
      <c r="U50" s="10"/>
      <c r="V50" s="10"/>
      <c r="W50" s="10"/>
      <c r="X50" s="10"/>
      <c r="Y50" s="10"/>
      <c r="Z50" s="10"/>
      <c r="AA50" s="10"/>
      <c r="AB50" s="1"/>
      <c r="AC50" s="1"/>
      <c r="AD50" s="1"/>
      <c r="AE50" s="1"/>
      <c r="AF50" s="1"/>
      <c r="AG50" s="1"/>
      <c r="AH50" s="1"/>
    </row>
    <row r="51" spans="1:34" ht="19.5" customHeight="1">
      <c r="A51" s="1"/>
      <c r="B51" s="11"/>
      <c r="C51" s="24">
        <v>11</v>
      </c>
      <c r="D51" s="47"/>
      <c r="E51" s="26"/>
      <c r="F51" s="55"/>
      <c r="G51" s="52"/>
      <c r="H51" s="53"/>
      <c r="I51" s="56"/>
      <c r="J51" s="52"/>
      <c r="K51" s="54"/>
      <c r="L51" s="53"/>
      <c r="M51" s="51">
        <f t="shared" si="3"/>
        <v>0</v>
      </c>
      <c r="N51" s="34"/>
      <c r="O51" s="10"/>
      <c r="P51" s="10"/>
      <c r="Q51" s="10"/>
      <c r="R51" s="9"/>
      <c r="S51" s="10"/>
      <c r="T51" s="10"/>
      <c r="U51" s="10"/>
      <c r="V51" s="10"/>
      <c r="W51" s="10"/>
      <c r="X51" s="10"/>
      <c r="Y51" s="10"/>
      <c r="Z51" s="10"/>
      <c r="AA51" s="10"/>
      <c r="AB51" s="1"/>
      <c r="AC51" s="1"/>
      <c r="AD51" s="1"/>
      <c r="AE51" s="1"/>
      <c r="AF51" s="1"/>
      <c r="AG51" s="1"/>
      <c r="AH51" s="1"/>
    </row>
    <row r="52" spans="1:34" ht="19.5" customHeight="1">
      <c r="A52" s="1"/>
      <c r="B52" s="11"/>
      <c r="C52" s="24">
        <v>12</v>
      </c>
      <c r="D52" s="47"/>
      <c r="E52" s="26"/>
      <c r="F52" s="55"/>
      <c r="G52" s="52"/>
      <c r="H52" s="53"/>
      <c r="I52" s="56"/>
      <c r="J52" s="52"/>
      <c r="K52" s="54"/>
      <c r="L52" s="53"/>
      <c r="M52" s="51">
        <f t="shared" si="3"/>
        <v>0</v>
      </c>
      <c r="N52" s="34"/>
      <c r="O52" s="10"/>
      <c r="P52" s="10"/>
      <c r="Q52" s="10"/>
      <c r="R52" s="9"/>
      <c r="S52" s="10"/>
      <c r="T52" s="10"/>
      <c r="U52" s="10"/>
      <c r="V52" s="10"/>
      <c r="W52" s="10"/>
      <c r="X52" s="10"/>
      <c r="Y52" s="10"/>
      <c r="Z52" s="10"/>
      <c r="AA52" s="10"/>
      <c r="AB52" s="1"/>
      <c r="AC52" s="1"/>
      <c r="AD52" s="1"/>
      <c r="AE52" s="1"/>
      <c r="AF52" s="1"/>
      <c r="AG52" s="1"/>
      <c r="AH52" s="1"/>
    </row>
    <row r="53" spans="1:34" ht="19.5" customHeight="1">
      <c r="A53" s="1"/>
      <c r="B53" s="11"/>
      <c r="C53" s="24">
        <v>13</v>
      </c>
      <c r="D53" s="47"/>
      <c r="E53" s="26"/>
      <c r="F53" s="55"/>
      <c r="G53" s="52"/>
      <c r="H53" s="53"/>
      <c r="I53" s="56"/>
      <c r="J53" s="52"/>
      <c r="K53" s="54"/>
      <c r="L53" s="53"/>
      <c r="M53" s="51">
        <f t="shared" si="3"/>
        <v>0</v>
      </c>
      <c r="N53" s="34"/>
      <c r="O53" s="10"/>
      <c r="P53" s="10"/>
      <c r="Q53" s="10"/>
      <c r="R53" s="9"/>
      <c r="S53" s="10"/>
      <c r="T53" s="10"/>
      <c r="U53" s="10"/>
      <c r="V53" s="10"/>
      <c r="W53" s="10"/>
      <c r="X53" s="10"/>
      <c r="Y53" s="10"/>
      <c r="Z53" s="10"/>
      <c r="AA53" s="10"/>
      <c r="AB53" s="1"/>
      <c r="AC53" s="1"/>
      <c r="AD53" s="1"/>
      <c r="AE53" s="1"/>
      <c r="AF53" s="1"/>
      <c r="AG53" s="1"/>
      <c r="AH53" s="1"/>
    </row>
    <row r="54" spans="1:34" ht="19.5" customHeight="1">
      <c r="A54" s="1"/>
      <c r="B54" s="11"/>
      <c r="C54" s="24">
        <v>14</v>
      </c>
      <c r="D54" s="47"/>
      <c r="E54" s="26"/>
      <c r="F54" s="55"/>
      <c r="G54" s="52"/>
      <c r="H54" s="53"/>
      <c r="I54" s="56"/>
      <c r="J54" s="52"/>
      <c r="K54" s="54"/>
      <c r="L54" s="53"/>
      <c r="M54" s="51">
        <f t="shared" si="3"/>
        <v>0</v>
      </c>
      <c r="N54" s="34"/>
      <c r="O54" s="10"/>
      <c r="P54" s="10"/>
      <c r="Q54" s="10"/>
      <c r="R54" s="9"/>
      <c r="S54" s="10"/>
      <c r="T54" s="10"/>
      <c r="U54" s="10"/>
      <c r="V54" s="10"/>
      <c r="W54" s="10"/>
      <c r="X54" s="10"/>
      <c r="Y54" s="10"/>
      <c r="Z54" s="10"/>
      <c r="AA54" s="10"/>
      <c r="AB54" s="1"/>
      <c r="AC54" s="1"/>
      <c r="AD54" s="1"/>
      <c r="AE54" s="1"/>
      <c r="AF54" s="1"/>
      <c r="AG54" s="1"/>
      <c r="AH54" s="1"/>
    </row>
    <row r="55" spans="1:34" ht="19.5" customHeight="1">
      <c r="A55" s="1"/>
      <c r="B55" s="11"/>
      <c r="C55" s="24">
        <v>15</v>
      </c>
      <c r="D55" s="47"/>
      <c r="E55" s="26"/>
      <c r="F55" s="55"/>
      <c r="G55" s="52"/>
      <c r="H55" s="53"/>
      <c r="I55" s="56"/>
      <c r="J55" s="52"/>
      <c r="K55" s="54"/>
      <c r="L55" s="53"/>
      <c r="M55" s="51">
        <f t="shared" si="3"/>
        <v>0</v>
      </c>
      <c r="N55" s="34"/>
      <c r="O55" s="10"/>
      <c r="P55" s="10"/>
      <c r="Q55" s="10"/>
      <c r="R55" s="9"/>
      <c r="S55" s="10"/>
      <c r="T55" s="10"/>
      <c r="U55" s="10"/>
      <c r="V55" s="10"/>
      <c r="W55" s="10"/>
      <c r="X55" s="10"/>
      <c r="Y55" s="10"/>
      <c r="Z55" s="10"/>
      <c r="AA55" s="10"/>
      <c r="AB55" s="1"/>
      <c r="AC55" s="1"/>
      <c r="AD55" s="1"/>
      <c r="AE55" s="1"/>
      <c r="AF55" s="1"/>
      <c r="AG55" s="1"/>
      <c r="AH55" s="1"/>
    </row>
    <row r="56" spans="1:34" ht="19.5" customHeight="1">
      <c r="A56" s="1"/>
      <c r="B56" s="11"/>
      <c r="C56" s="24">
        <v>16</v>
      </c>
      <c r="D56" s="47"/>
      <c r="E56" s="26"/>
      <c r="F56" s="55"/>
      <c r="G56" s="52"/>
      <c r="H56" s="53"/>
      <c r="I56" s="56"/>
      <c r="J56" s="52"/>
      <c r="K56" s="54"/>
      <c r="L56" s="53"/>
      <c r="M56" s="51">
        <f t="shared" si="3"/>
        <v>0</v>
      </c>
      <c r="N56" s="34"/>
      <c r="O56" s="10"/>
      <c r="P56" s="10"/>
      <c r="Q56" s="10"/>
      <c r="R56" s="9"/>
      <c r="S56" s="10"/>
      <c r="T56" s="10"/>
      <c r="U56" s="10"/>
      <c r="V56" s="10"/>
      <c r="W56" s="10"/>
      <c r="X56" s="10"/>
      <c r="Y56" s="10"/>
      <c r="Z56" s="10"/>
      <c r="AA56" s="10"/>
      <c r="AB56" s="1"/>
      <c r="AC56" s="1"/>
      <c r="AD56" s="1"/>
      <c r="AE56" s="1"/>
      <c r="AF56" s="1"/>
      <c r="AG56" s="1"/>
      <c r="AH56" s="1"/>
    </row>
    <row r="57" spans="1:34" ht="19.5" customHeight="1">
      <c r="A57" s="1"/>
      <c r="B57" s="11"/>
      <c r="C57" s="24">
        <v>17</v>
      </c>
      <c r="D57" s="47"/>
      <c r="E57" s="26"/>
      <c r="F57" s="55"/>
      <c r="G57" s="52"/>
      <c r="H57" s="53"/>
      <c r="I57" s="56"/>
      <c r="J57" s="52"/>
      <c r="K57" s="54"/>
      <c r="L57" s="53"/>
      <c r="M57" s="51">
        <f t="shared" si="3"/>
        <v>0</v>
      </c>
      <c r="N57" s="34"/>
      <c r="O57" s="10"/>
      <c r="P57" s="10"/>
      <c r="Q57" s="10"/>
      <c r="R57" s="9"/>
      <c r="S57" s="10"/>
      <c r="T57" s="10"/>
      <c r="U57" s="10"/>
      <c r="V57" s="10"/>
      <c r="W57" s="10"/>
      <c r="X57" s="10"/>
      <c r="Y57" s="10"/>
      <c r="Z57" s="10"/>
      <c r="AA57" s="10"/>
      <c r="AB57" s="1"/>
      <c r="AC57" s="1"/>
      <c r="AD57" s="1"/>
      <c r="AE57" s="1"/>
      <c r="AF57" s="1"/>
      <c r="AG57" s="1"/>
      <c r="AH57" s="1"/>
    </row>
    <row r="58" spans="1:34" ht="19.5" customHeight="1">
      <c r="A58" s="1"/>
      <c r="B58" s="11"/>
      <c r="C58" s="24">
        <v>18</v>
      </c>
      <c r="D58" s="47"/>
      <c r="E58" s="26"/>
      <c r="F58" s="55"/>
      <c r="G58" s="52"/>
      <c r="H58" s="53"/>
      <c r="I58" s="56"/>
      <c r="J58" s="52"/>
      <c r="K58" s="54"/>
      <c r="L58" s="53"/>
      <c r="M58" s="51">
        <f t="shared" si="3"/>
        <v>0</v>
      </c>
      <c r="N58" s="34"/>
      <c r="O58" s="10"/>
      <c r="P58" s="10"/>
      <c r="Q58" s="10"/>
      <c r="R58" s="9"/>
      <c r="S58" s="10"/>
      <c r="T58" s="10"/>
      <c r="U58" s="10"/>
      <c r="V58" s="10"/>
      <c r="W58" s="10"/>
      <c r="X58" s="10"/>
      <c r="Y58" s="10"/>
      <c r="Z58" s="10"/>
      <c r="AA58" s="10"/>
      <c r="AB58" s="1"/>
      <c r="AC58" s="1"/>
      <c r="AD58" s="1"/>
      <c r="AE58" s="1"/>
      <c r="AF58" s="1"/>
      <c r="AG58" s="1"/>
      <c r="AH58" s="1"/>
    </row>
    <row r="59" spans="1:34" ht="19.5" customHeight="1">
      <c r="A59" s="1"/>
      <c r="B59" s="11"/>
      <c r="C59" s="24">
        <v>19</v>
      </c>
      <c r="D59" s="47"/>
      <c r="E59" s="26"/>
      <c r="F59" s="55"/>
      <c r="G59" s="57"/>
      <c r="H59" s="58"/>
      <c r="I59" s="56"/>
      <c r="J59" s="57"/>
      <c r="K59" s="59"/>
      <c r="L59" s="58"/>
      <c r="M59" s="51">
        <f t="shared" si="3"/>
        <v>0</v>
      </c>
      <c r="N59" s="34"/>
      <c r="O59" s="10"/>
      <c r="P59" s="10"/>
      <c r="Q59" s="10"/>
      <c r="R59" s="9"/>
      <c r="S59" s="10"/>
      <c r="T59" s="10"/>
      <c r="U59" s="10"/>
      <c r="V59" s="10"/>
      <c r="W59" s="10"/>
      <c r="X59" s="10"/>
      <c r="Y59" s="10"/>
      <c r="Z59" s="10"/>
      <c r="AA59" s="10"/>
      <c r="AB59" s="1"/>
      <c r="AC59" s="1"/>
      <c r="AD59" s="1"/>
      <c r="AE59" s="1"/>
      <c r="AF59" s="1"/>
      <c r="AG59" s="1"/>
      <c r="AH59" s="1"/>
    </row>
    <row r="60" spans="1:34" ht="9.75" customHeight="1">
      <c r="A60" s="1"/>
      <c r="B60" s="11"/>
      <c r="C60" s="41"/>
      <c r="D60" s="60"/>
      <c r="E60" s="61"/>
      <c r="F60" s="61"/>
      <c r="G60" s="62"/>
      <c r="H60" s="62"/>
      <c r="I60" s="61"/>
      <c r="J60" s="62"/>
      <c r="K60" s="62"/>
      <c r="L60" s="62"/>
      <c r="M60" s="63"/>
      <c r="N60" s="64"/>
      <c r="O60" s="10"/>
      <c r="P60" s="10"/>
      <c r="Q60" s="10"/>
      <c r="R60" s="9"/>
      <c r="S60" s="10"/>
      <c r="T60" s="10"/>
      <c r="U60" s="10"/>
      <c r="V60" s="10"/>
      <c r="W60" s="10"/>
      <c r="X60" s="10"/>
      <c r="Y60" s="10"/>
      <c r="Z60" s="10"/>
      <c r="AA60" s="10"/>
      <c r="AB60" s="1"/>
      <c r="AC60" s="1"/>
      <c r="AD60" s="1"/>
      <c r="AE60" s="1"/>
      <c r="AF60" s="1"/>
      <c r="AG60" s="1"/>
      <c r="AH60" s="1"/>
    </row>
    <row r="61" spans="1:34" ht="19.5" customHeight="1">
      <c r="A61" s="1"/>
      <c r="B61" s="11"/>
      <c r="C61" s="326" t="s">
        <v>30</v>
      </c>
      <c r="D61" s="327"/>
      <c r="E61" s="327"/>
      <c r="F61" s="327"/>
      <c r="G61" s="327"/>
      <c r="H61" s="327"/>
      <c r="I61" s="327"/>
      <c r="J61" s="327"/>
      <c r="K61" s="327"/>
      <c r="L61" s="328"/>
      <c r="M61" s="65">
        <f>+SUM(M40:M59)</f>
        <v>0</v>
      </c>
      <c r="N61" s="66"/>
      <c r="O61" s="10"/>
      <c r="P61" s="10"/>
      <c r="Q61" s="10"/>
      <c r="R61" s="9"/>
      <c r="S61" s="10"/>
      <c r="T61" s="10"/>
      <c r="U61" s="10"/>
      <c r="V61" s="10"/>
      <c r="W61" s="10"/>
      <c r="X61" s="10"/>
      <c r="Y61" s="10"/>
      <c r="Z61" s="10"/>
      <c r="AA61" s="10"/>
      <c r="AB61" s="1"/>
      <c r="AC61" s="1"/>
      <c r="AD61" s="1"/>
      <c r="AE61" s="1"/>
      <c r="AF61" s="1"/>
      <c r="AG61" s="1"/>
      <c r="AH61" s="1"/>
    </row>
    <row r="62" spans="1:34" ht="3.75" customHeight="1">
      <c r="A62" s="1"/>
      <c r="B62" s="11"/>
      <c r="C62" s="41"/>
      <c r="D62" s="61"/>
      <c r="E62" s="61"/>
      <c r="F62" s="61"/>
      <c r="G62" s="61"/>
      <c r="H62" s="61"/>
      <c r="I62" s="61"/>
      <c r="J62" s="61"/>
      <c r="K62" s="61"/>
      <c r="L62" s="61"/>
      <c r="M62" s="63"/>
      <c r="N62" s="64"/>
      <c r="O62" s="10"/>
      <c r="P62" s="10"/>
      <c r="Q62" s="10"/>
      <c r="R62" s="9"/>
      <c r="S62" s="10"/>
      <c r="T62" s="10"/>
      <c r="U62" s="10"/>
      <c r="V62" s="10"/>
      <c r="W62" s="10"/>
      <c r="X62" s="10"/>
      <c r="Y62" s="10"/>
      <c r="Z62" s="10"/>
      <c r="AA62" s="10"/>
      <c r="AB62" s="1"/>
      <c r="AC62" s="1"/>
      <c r="AD62" s="1"/>
      <c r="AE62" s="1"/>
      <c r="AF62" s="1"/>
      <c r="AG62" s="1"/>
      <c r="AH62" s="1"/>
    </row>
    <row r="63" spans="1:34" ht="19.5" customHeight="1">
      <c r="A63" s="1"/>
      <c r="B63" s="11"/>
      <c r="C63" s="324" t="s">
        <v>31</v>
      </c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08"/>
      <c r="O63" s="10"/>
      <c r="P63" s="10"/>
      <c r="Q63" s="10"/>
      <c r="R63" s="9"/>
      <c r="S63" s="10"/>
      <c r="T63" s="10"/>
      <c r="U63" s="10"/>
      <c r="V63" s="10"/>
      <c r="W63" s="10"/>
      <c r="X63" s="10"/>
      <c r="Y63" s="10"/>
      <c r="Z63" s="10"/>
      <c r="AA63" s="10"/>
      <c r="AB63" s="1"/>
      <c r="AC63" s="1"/>
      <c r="AD63" s="1"/>
      <c r="AE63" s="1"/>
      <c r="AF63" s="1"/>
      <c r="AG63" s="1"/>
      <c r="AH63" s="1"/>
    </row>
    <row r="64" spans="1:34" ht="19.5" customHeight="1">
      <c r="A64" s="1"/>
      <c r="B64" s="67"/>
      <c r="C64" s="68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70"/>
      <c r="O64" s="71"/>
      <c r="P64" s="71"/>
      <c r="Q64" s="71"/>
      <c r="R64" s="9"/>
      <c r="S64" s="71"/>
      <c r="T64" s="71"/>
      <c r="U64" s="71"/>
      <c r="V64" s="71"/>
      <c r="W64" s="71"/>
      <c r="X64" s="71"/>
      <c r="Y64" s="71"/>
      <c r="Z64" s="71"/>
      <c r="AA64" s="71"/>
      <c r="AB64" s="72"/>
      <c r="AC64" s="72"/>
      <c r="AD64" s="72"/>
      <c r="AE64" s="72"/>
      <c r="AF64" s="72"/>
      <c r="AG64" s="72"/>
      <c r="AH64" s="72"/>
    </row>
    <row r="65" spans="1:34" ht="44.25" customHeight="1">
      <c r="A65" s="1"/>
      <c r="B65" s="67"/>
      <c r="C65" s="20" t="s">
        <v>15</v>
      </c>
      <c r="D65" s="23" t="s">
        <v>16</v>
      </c>
      <c r="E65" s="73" t="s">
        <v>17</v>
      </c>
      <c r="F65" s="74" t="s">
        <v>18</v>
      </c>
      <c r="G65" s="23" t="s">
        <v>19</v>
      </c>
      <c r="H65" s="75" t="s">
        <v>20</v>
      </c>
      <c r="I65" s="76" t="s">
        <v>21</v>
      </c>
      <c r="J65" s="76" t="s">
        <v>22</v>
      </c>
      <c r="K65" s="76" t="s">
        <v>23</v>
      </c>
      <c r="L65" s="76" t="s">
        <v>24</v>
      </c>
      <c r="M65" s="73" t="s">
        <v>29</v>
      </c>
      <c r="N65" s="73" t="s">
        <v>26</v>
      </c>
      <c r="O65" s="71"/>
      <c r="P65" s="71"/>
      <c r="Q65" s="71"/>
      <c r="R65" s="9"/>
      <c r="S65" s="71"/>
      <c r="T65" s="71"/>
      <c r="U65" s="71"/>
      <c r="V65" s="71"/>
      <c r="W65" s="71"/>
      <c r="X65" s="71"/>
      <c r="Y65" s="71"/>
      <c r="Z65" s="71"/>
      <c r="AA65" s="71"/>
      <c r="AB65" s="72"/>
      <c r="AC65" s="72"/>
      <c r="AD65" s="72"/>
      <c r="AE65" s="72"/>
      <c r="AF65" s="72"/>
      <c r="AG65" s="72"/>
      <c r="AH65" s="72"/>
    </row>
    <row r="66" spans="1:34" ht="19.5" customHeight="1">
      <c r="A66" s="1"/>
      <c r="B66" s="11"/>
      <c r="C66" s="24">
        <v>1</v>
      </c>
      <c r="D66" s="77"/>
      <c r="E66" s="26"/>
      <c r="F66" s="27"/>
      <c r="G66" s="27"/>
      <c r="H66" s="78"/>
      <c r="I66" s="36"/>
      <c r="J66" s="48"/>
      <c r="K66" s="50"/>
      <c r="L66" s="49"/>
      <c r="M66" s="33">
        <f t="shared" ref="M66:M84" si="4">+IF(G66="",(I66*E66),(E66*G66*I66))</f>
        <v>0</v>
      </c>
      <c r="N66" s="34"/>
      <c r="O66" s="10"/>
      <c r="P66" s="10"/>
      <c r="Q66" s="10"/>
      <c r="R66" s="9"/>
      <c r="S66" s="10"/>
      <c r="T66" s="10"/>
      <c r="U66" s="10"/>
      <c r="V66" s="10"/>
      <c r="W66" s="10"/>
      <c r="X66" s="10"/>
      <c r="Y66" s="10"/>
      <c r="Z66" s="10"/>
      <c r="AA66" s="10"/>
      <c r="AB66" s="1"/>
      <c r="AC66" s="1"/>
      <c r="AD66" s="1"/>
      <c r="AE66" s="1"/>
      <c r="AF66" s="1"/>
      <c r="AG66" s="1"/>
      <c r="AH66" s="1"/>
    </row>
    <row r="67" spans="1:34" ht="19.5" customHeight="1">
      <c r="A67" s="1"/>
      <c r="B67" s="11"/>
      <c r="C67" s="24">
        <v>2</v>
      </c>
      <c r="D67" s="77"/>
      <c r="E67" s="26"/>
      <c r="F67" s="27"/>
      <c r="G67" s="27"/>
      <c r="H67" s="79"/>
      <c r="I67" s="36"/>
      <c r="J67" s="52"/>
      <c r="K67" s="54"/>
      <c r="L67" s="53"/>
      <c r="M67" s="33">
        <f t="shared" si="4"/>
        <v>0</v>
      </c>
      <c r="N67" s="34"/>
      <c r="O67" s="10"/>
      <c r="P67" s="10"/>
      <c r="Q67" s="10"/>
      <c r="R67" s="9"/>
      <c r="S67" s="10"/>
      <c r="T67" s="10"/>
      <c r="U67" s="10"/>
      <c r="V67" s="10"/>
      <c r="W67" s="10"/>
      <c r="X67" s="10"/>
      <c r="Y67" s="10"/>
      <c r="Z67" s="10"/>
      <c r="AA67" s="10"/>
      <c r="AB67" s="1"/>
      <c r="AC67" s="1"/>
      <c r="AD67" s="1"/>
      <c r="AE67" s="1"/>
      <c r="AF67" s="1"/>
      <c r="AG67" s="1"/>
      <c r="AH67" s="1"/>
    </row>
    <row r="68" spans="1:34" ht="19.5" customHeight="1">
      <c r="A68" s="1"/>
      <c r="B68" s="11"/>
      <c r="C68" s="24">
        <v>3</v>
      </c>
      <c r="D68" s="77"/>
      <c r="E68" s="26"/>
      <c r="F68" s="27"/>
      <c r="G68" s="27"/>
      <c r="H68" s="79"/>
      <c r="I68" s="36"/>
      <c r="J68" s="52"/>
      <c r="K68" s="54"/>
      <c r="L68" s="53"/>
      <c r="M68" s="33">
        <f t="shared" si="4"/>
        <v>0</v>
      </c>
      <c r="N68" s="34"/>
      <c r="O68" s="10"/>
      <c r="P68" s="10"/>
      <c r="Q68" s="10"/>
      <c r="R68" s="9"/>
      <c r="S68" s="10"/>
      <c r="T68" s="10"/>
      <c r="U68" s="10"/>
      <c r="V68" s="10"/>
      <c r="W68" s="10"/>
      <c r="X68" s="10"/>
      <c r="Y68" s="10"/>
      <c r="Z68" s="10"/>
      <c r="AA68" s="10"/>
      <c r="AB68" s="1"/>
      <c r="AC68" s="1"/>
      <c r="AD68" s="1"/>
      <c r="AE68" s="1"/>
      <c r="AF68" s="1"/>
      <c r="AG68" s="1"/>
      <c r="AH68" s="1"/>
    </row>
    <row r="69" spans="1:34" ht="19.5" customHeight="1">
      <c r="A69" s="1"/>
      <c r="B69" s="11"/>
      <c r="C69" s="24">
        <v>4</v>
      </c>
      <c r="D69" s="77"/>
      <c r="E69" s="26"/>
      <c r="F69" s="27"/>
      <c r="G69" s="27"/>
      <c r="H69" s="79"/>
      <c r="I69" s="36"/>
      <c r="J69" s="52"/>
      <c r="K69" s="54"/>
      <c r="L69" s="53"/>
      <c r="M69" s="33">
        <f t="shared" si="4"/>
        <v>0</v>
      </c>
      <c r="N69" s="34"/>
      <c r="O69" s="10"/>
      <c r="P69" s="10"/>
      <c r="Q69" s="10"/>
      <c r="R69" s="9"/>
      <c r="S69" s="10"/>
      <c r="T69" s="10"/>
      <c r="U69" s="10"/>
      <c r="V69" s="10"/>
      <c r="W69" s="10"/>
      <c r="X69" s="10"/>
      <c r="Y69" s="10"/>
      <c r="Z69" s="10"/>
      <c r="AA69" s="10"/>
      <c r="AB69" s="1"/>
      <c r="AC69" s="1"/>
      <c r="AD69" s="1"/>
      <c r="AE69" s="1"/>
      <c r="AF69" s="1"/>
      <c r="AG69" s="1"/>
      <c r="AH69" s="1"/>
    </row>
    <row r="70" spans="1:34" ht="19.5" customHeight="1">
      <c r="A70" s="1"/>
      <c r="B70" s="11"/>
      <c r="C70" s="24">
        <v>5</v>
      </c>
      <c r="D70" s="77"/>
      <c r="E70" s="26"/>
      <c r="F70" s="27"/>
      <c r="G70" s="27"/>
      <c r="H70" s="79"/>
      <c r="I70" s="36"/>
      <c r="J70" s="52"/>
      <c r="K70" s="54"/>
      <c r="L70" s="53"/>
      <c r="M70" s="33">
        <f t="shared" si="4"/>
        <v>0</v>
      </c>
      <c r="N70" s="34"/>
      <c r="O70" s="10"/>
      <c r="P70" s="10"/>
      <c r="Q70" s="10"/>
      <c r="R70" s="9"/>
      <c r="S70" s="10"/>
      <c r="T70" s="10"/>
      <c r="U70" s="10"/>
      <c r="V70" s="10"/>
      <c r="W70" s="10"/>
      <c r="X70" s="10"/>
      <c r="Y70" s="10"/>
      <c r="Z70" s="10"/>
      <c r="AA70" s="10"/>
      <c r="AB70" s="1"/>
      <c r="AC70" s="1"/>
      <c r="AD70" s="1"/>
      <c r="AE70" s="1"/>
      <c r="AF70" s="1"/>
      <c r="AG70" s="1"/>
      <c r="AH70" s="1"/>
    </row>
    <row r="71" spans="1:34" ht="19.5" customHeight="1">
      <c r="A71" s="1"/>
      <c r="B71" s="11"/>
      <c r="C71" s="24">
        <v>6</v>
      </c>
      <c r="D71" s="77"/>
      <c r="E71" s="26"/>
      <c r="F71" s="27"/>
      <c r="G71" s="27"/>
      <c r="H71" s="79"/>
      <c r="I71" s="36"/>
      <c r="J71" s="52"/>
      <c r="K71" s="54"/>
      <c r="L71" s="53"/>
      <c r="M71" s="33">
        <f t="shared" si="4"/>
        <v>0</v>
      </c>
      <c r="N71" s="34"/>
      <c r="O71" s="10"/>
      <c r="P71" s="10"/>
      <c r="Q71" s="10"/>
      <c r="R71" s="9"/>
      <c r="S71" s="10"/>
      <c r="T71" s="10"/>
      <c r="U71" s="10"/>
      <c r="V71" s="10"/>
      <c r="W71" s="10"/>
      <c r="X71" s="10"/>
      <c r="Y71" s="10"/>
      <c r="Z71" s="10"/>
      <c r="AA71" s="10"/>
      <c r="AB71" s="1"/>
      <c r="AC71" s="1"/>
      <c r="AD71" s="1"/>
      <c r="AE71" s="1"/>
      <c r="AF71" s="1"/>
      <c r="AG71" s="1"/>
      <c r="AH71" s="1"/>
    </row>
    <row r="72" spans="1:34" ht="19.5" customHeight="1">
      <c r="A72" s="1"/>
      <c r="B72" s="11"/>
      <c r="C72" s="24">
        <v>7</v>
      </c>
      <c r="D72" s="77"/>
      <c r="E72" s="26"/>
      <c r="F72" s="27"/>
      <c r="G72" s="27"/>
      <c r="H72" s="79"/>
      <c r="I72" s="36"/>
      <c r="J72" s="52"/>
      <c r="K72" s="54"/>
      <c r="L72" s="53"/>
      <c r="M72" s="33">
        <f t="shared" si="4"/>
        <v>0</v>
      </c>
      <c r="N72" s="34"/>
      <c r="O72" s="10"/>
      <c r="P72" s="10"/>
      <c r="Q72" s="10"/>
      <c r="R72" s="9"/>
      <c r="S72" s="10"/>
      <c r="T72" s="10"/>
      <c r="U72" s="10"/>
      <c r="V72" s="10"/>
      <c r="W72" s="10"/>
      <c r="X72" s="10"/>
      <c r="Y72" s="10"/>
      <c r="Z72" s="10"/>
      <c r="AA72" s="10"/>
      <c r="AB72" s="1"/>
      <c r="AC72" s="1"/>
      <c r="AD72" s="1"/>
      <c r="AE72" s="1"/>
      <c r="AF72" s="1"/>
      <c r="AG72" s="1"/>
      <c r="AH72" s="1"/>
    </row>
    <row r="73" spans="1:34" ht="19.5" customHeight="1">
      <c r="A73" s="1"/>
      <c r="B73" s="11"/>
      <c r="C73" s="24">
        <v>8</v>
      </c>
      <c r="D73" s="77"/>
      <c r="E73" s="26"/>
      <c r="F73" s="27"/>
      <c r="G73" s="27"/>
      <c r="H73" s="79"/>
      <c r="I73" s="36"/>
      <c r="J73" s="52"/>
      <c r="K73" s="54"/>
      <c r="L73" s="53"/>
      <c r="M73" s="33">
        <f t="shared" si="4"/>
        <v>0</v>
      </c>
      <c r="N73" s="34"/>
      <c r="O73" s="10"/>
      <c r="P73" s="10"/>
      <c r="Q73" s="10"/>
      <c r="R73" s="9"/>
      <c r="S73" s="10"/>
      <c r="T73" s="10"/>
      <c r="U73" s="10"/>
      <c r="V73" s="10"/>
      <c r="W73" s="10"/>
      <c r="X73" s="10"/>
      <c r="Y73" s="10"/>
      <c r="Z73" s="10"/>
      <c r="AA73" s="10"/>
      <c r="AB73" s="1"/>
      <c r="AC73" s="1"/>
      <c r="AD73" s="1"/>
      <c r="AE73" s="1"/>
      <c r="AF73" s="1"/>
      <c r="AG73" s="1"/>
      <c r="AH73" s="1"/>
    </row>
    <row r="74" spans="1:34" ht="19.5" customHeight="1">
      <c r="A74" s="1"/>
      <c r="B74" s="11"/>
      <c r="C74" s="24">
        <v>9</v>
      </c>
      <c r="D74" s="77"/>
      <c r="E74" s="26"/>
      <c r="F74" s="27"/>
      <c r="G74" s="27"/>
      <c r="H74" s="79"/>
      <c r="I74" s="36"/>
      <c r="J74" s="52"/>
      <c r="K74" s="54"/>
      <c r="L74" s="53"/>
      <c r="M74" s="33">
        <f t="shared" si="4"/>
        <v>0</v>
      </c>
      <c r="N74" s="34"/>
      <c r="O74" s="10"/>
      <c r="P74" s="10"/>
      <c r="Q74" s="10"/>
      <c r="R74" s="9"/>
      <c r="S74" s="10"/>
      <c r="T74" s="10"/>
      <c r="U74" s="10"/>
      <c r="V74" s="10"/>
      <c r="W74" s="10"/>
      <c r="X74" s="10"/>
      <c r="Y74" s="10"/>
      <c r="Z74" s="10"/>
      <c r="AA74" s="10"/>
      <c r="AB74" s="1"/>
      <c r="AC74" s="1"/>
      <c r="AD74" s="1"/>
      <c r="AE74" s="1"/>
      <c r="AF74" s="1"/>
      <c r="AG74" s="1"/>
      <c r="AH74" s="1"/>
    </row>
    <row r="75" spans="1:34" ht="19.5" customHeight="1">
      <c r="A75" s="1"/>
      <c r="B75" s="11"/>
      <c r="C75" s="24">
        <v>10</v>
      </c>
      <c r="D75" s="77"/>
      <c r="E75" s="26"/>
      <c r="F75" s="27"/>
      <c r="G75" s="27"/>
      <c r="H75" s="79"/>
      <c r="I75" s="36"/>
      <c r="J75" s="52"/>
      <c r="K75" s="54"/>
      <c r="L75" s="53"/>
      <c r="M75" s="33">
        <f t="shared" si="4"/>
        <v>0</v>
      </c>
      <c r="N75" s="34"/>
      <c r="O75" s="10"/>
      <c r="P75" s="10"/>
      <c r="Q75" s="10"/>
      <c r="R75" s="9"/>
      <c r="S75" s="10"/>
      <c r="T75" s="10"/>
      <c r="U75" s="10"/>
      <c r="V75" s="10"/>
      <c r="W75" s="10"/>
      <c r="X75" s="10"/>
      <c r="Y75" s="10"/>
      <c r="Z75" s="10"/>
      <c r="AA75" s="10"/>
      <c r="AB75" s="1"/>
      <c r="AC75" s="1"/>
      <c r="AD75" s="1"/>
      <c r="AE75" s="1"/>
      <c r="AF75" s="1"/>
      <c r="AG75" s="1"/>
      <c r="AH75" s="1"/>
    </row>
    <row r="76" spans="1:34" ht="19.5" customHeight="1">
      <c r="A76" s="1"/>
      <c r="B76" s="11"/>
      <c r="C76" s="24">
        <v>11</v>
      </c>
      <c r="D76" s="77"/>
      <c r="E76" s="26"/>
      <c r="F76" s="27"/>
      <c r="G76" s="27"/>
      <c r="H76" s="79"/>
      <c r="I76" s="36"/>
      <c r="J76" s="52"/>
      <c r="K76" s="54"/>
      <c r="L76" s="53"/>
      <c r="M76" s="33">
        <f t="shared" si="4"/>
        <v>0</v>
      </c>
      <c r="N76" s="34"/>
      <c r="O76" s="10"/>
      <c r="P76" s="10"/>
      <c r="Q76" s="10"/>
      <c r="R76" s="9"/>
      <c r="S76" s="10"/>
      <c r="T76" s="10"/>
      <c r="U76" s="10"/>
      <c r="V76" s="10"/>
      <c r="W76" s="10"/>
      <c r="X76" s="10"/>
      <c r="Y76" s="10"/>
      <c r="Z76" s="10"/>
      <c r="AA76" s="10"/>
      <c r="AB76" s="1"/>
      <c r="AC76" s="1"/>
      <c r="AD76" s="1"/>
      <c r="AE76" s="1"/>
      <c r="AF76" s="1"/>
      <c r="AG76" s="1"/>
      <c r="AH76" s="1"/>
    </row>
    <row r="77" spans="1:34" ht="19.5" customHeight="1">
      <c r="A77" s="1"/>
      <c r="B77" s="11"/>
      <c r="C77" s="24">
        <v>12</v>
      </c>
      <c r="D77" s="77"/>
      <c r="E77" s="26"/>
      <c r="F77" s="27"/>
      <c r="G77" s="27"/>
      <c r="H77" s="79"/>
      <c r="I77" s="36"/>
      <c r="J77" s="52"/>
      <c r="K77" s="54"/>
      <c r="L77" s="53"/>
      <c r="M77" s="33">
        <f t="shared" si="4"/>
        <v>0</v>
      </c>
      <c r="N77" s="34"/>
      <c r="O77" s="10"/>
      <c r="P77" s="10"/>
      <c r="Q77" s="10"/>
      <c r="R77" s="9"/>
      <c r="S77" s="10"/>
      <c r="T77" s="10"/>
      <c r="U77" s="10"/>
      <c r="V77" s="10"/>
      <c r="W77" s="10"/>
      <c r="X77" s="10"/>
      <c r="Y77" s="10"/>
      <c r="Z77" s="10"/>
      <c r="AA77" s="10"/>
      <c r="AB77" s="1"/>
      <c r="AC77" s="1"/>
      <c r="AD77" s="1"/>
      <c r="AE77" s="1"/>
      <c r="AF77" s="1"/>
      <c r="AG77" s="1"/>
      <c r="AH77" s="1"/>
    </row>
    <row r="78" spans="1:34" ht="19.5" customHeight="1">
      <c r="A78" s="1"/>
      <c r="B78" s="11"/>
      <c r="C78" s="24">
        <v>13</v>
      </c>
      <c r="D78" s="77"/>
      <c r="E78" s="26"/>
      <c r="F78" s="27"/>
      <c r="G78" s="27"/>
      <c r="H78" s="79"/>
      <c r="I78" s="36"/>
      <c r="J78" s="52"/>
      <c r="K78" s="54"/>
      <c r="L78" s="53"/>
      <c r="M78" s="33">
        <f t="shared" si="4"/>
        <v>0</v>
      </c>
      <c r="N78" s="34"/>
      <c r="O78" s="10"/>
      <c r="P78" s="10"/>
      <c r="Q78" s="10"/>
      <c r="R78" s="9"/>
      <c r="S78" s="10"/>
      <c r="T78" s="10"/>
      <c r="U78" s="10"/>
      <c r="V78" s="10"/>
      <c r="W78" s="10"/>
      <c r="X78" s="10"/>
      <c r="Y78" s="10"/>
      <c r="Z78" s="10"/>
      <c r="AA78" s="10"/>
      <c r="AB78" s="1"/>
      <c r="AC78" s="1"/>
      <c r="AD78" s="1"/>
      <c r="AE78" s="1"/>
      <c r="AF78" s="1"/>
      <c r="AG78" s="1"/>
      <c r="AH78" s="1"/>
    </row>
    <row r="79" spans="1:34" ht="19.5" customHeight="1">
      <c r="A79" s="1"/>
      <c r="B79" s="11"/>
      <c r="C79" s="24">
        <v>14</v>
      </c>
      <c r="D79" s="77"/>
      <c r="E79" s="26"/>
      <c r="F79" s="27"/>
      <c r="G79" s="27"/>
      <c r="H79" s="79"/>
      <c r="I79" s="36"/>
      <c r="J79" s="52"/>
      <c r="K79" s="54"/>
      <c r="L79" s="53"/>
      <c r="M79" s="33">
        <f t="shared" si="4"/>
        <v>0</v>
      </c>
      <c r="N79" s="34"/>
      <c r="O79" s="10"/>
      <c r="P79" s="10"/>
      <c r="Q79" s="10"/>
      <c r="R79" s="9"/>
      <c r="S79" s="10"/>
      <c r="T79" s="10"/>
      <c r="U79" s="10"/>
      <c r="V79" s="10"/>
      <c r="W79" s="10"/>
      <c r="X79" s="10"/>
      <c r="Y79" s="10"/>
      <c r="Z79" s="10"/>
      <c r="AA79" s="10"/>
      <c r="AB79" s="1"/>
      <c r="AC79" s="1"/>
      <c r="AD79" s="1"/>
      <c r="AE79" s="1"/>
      <c r="AF79" s="1"/>
      <c r="AG79" s="1"/>
      <c r="AH79" s="1"/>
    </row>
    <row r="80" spans="1:34" ht="19.5" customHeight="1">
      <c r="A80" s="1"/>
      <c r="B80" s="11"/>
      <c r="C80" s="24">
        <v>15</v>
      </c>
      <c r="D80" s="77"/>
      <c r="E80" s="26"/>
      <c r="F80" s="27"/>
      <c r="G80" s="27"/>
      <c r="H80" s="79"/>
      <c r="I80" s="36"/>
      <c r="J80" s="52"/>
      <c r="K80" s="54"/>
      <c r="L80" s="53"/>
      <c r="M80" s="33">
        <f t="shared" si="4"/>
        <v>0</v>
      </c>
      <c r="N80" s="34"/>
      <c r="O80" s="10"/>
      <c r="P80" s="10"/>
      <c r="Q80" s="10"/>
      <c r="R80" s="9"/>
      <c r="S80" s="10"/>
      <c r="T80" s="10"/>
      <c r="U80" s="10"/>
      <c r="V80" s="10"/>
      <c r="W80" s="10"/>
      <c r="X80" s="10"/>
      <c r="Y80" s="10"/>
      <c r="Z80" s="10"/>
      <c r="AA80" s="10"/>
      <c r="AB80" s="1"/>
      <c r="AC80" s="1"/>
      <c r="AD80" s="1"/>
      <c r="AE80" s="1"/>
      <c r="AF80" s="1"/>
      <c r="AG80" s="1"/>
      <c r="AH80" s="1"/>
    </row>
    <row r="81" spans="1:34" ht="19.5" customHeight="1">
      <c r="A81" s="1"/>
      <c r="B81" s="11"/>
      <c r="C81" s="24">
        <v>16</v>
      </c>
      <c r="D81" s="77"/>
      <c r="E81" s="26"/>
      <c r="F81" s="27"/>
      <c r="G81" s="27"/>
      <c r="H81" s="79"/>
      <c r="I81" s="36"/>
      <c r="J81" s="52"/>
      <c r="K81" s="54"/>
      <c r="L81" s="53"/>
      <c r="M81" s="33">
        <f t="shared" si="4"/>
        <v>0</v>
      </c>
      <c r="N81" s="34"/>
      <c r="O81" s="10"/>
      <c r="P81" s="10"/>
      <c r="Q81" s="10"/>
      <c r="R81" s="9"/>
      <c r="S81" s="10"/>
      <c r="T81" s="10"/>
      <c r="U81" s="10"/>
      <c r="V81" s="10"/>
      <c r="W81" s="10"/>
      <c r="X81" s="10"/>
      <c r="Y81" s="10"/>
      <c r="Z81" s="10"/>
      <c r="AA81" s="10"/>
      <c r="AB81" s="1"/>
      <c r="AC81" s="1"/>
      <c r="AD81" s="1"/>
      <c r="AE81" s="1"/>
      <c r="AF81" s="1"/>
      <c r="AG81" s="1"/>
      <c r="AH81" s="1"/>
    </row>
    <row r="82" spans="1:34" ht="19.5" customHeight="1">
      <c r="A82" s="1"/>
      <c r="B82" s="11"/>
      <c r="C82" s="24">
        <v>17</v>
      </c>
      <c r="D82" s="77"/>
      <c r="E82" s="26"/>
      <c r="F82" s="27"/>
      <c r="G82" s="27"/>
      <c r="H82" s="79"/>
      <c r="I82" s="36"/>
      <c r="J82" s="52"/>
      <c r="K82" s="54"/>
      <c r="L82" s="53"/>
      <c r="M82" s="33">
        <f t="shared" si="4"/>
        <v>0</v>
      </c>
      <c r="N82" s="34"/>
      <c r="O82" s="10"/>
      <c r="P82" s="10"/>
      <c r="Q82" s="10"/>
      <c r="R82" s="9"/>
      <c r="S82" s="10"/>
      <c r="T82" s="10"/>
      <c r="U82" s="10"/>
      <c r="V82" s="10"/>
      <c r="W82" s="10"/>
      <c r="X82" s="10"/>
      <c r="Y82" s="10"/>
      <c r="Z82" s="10"/>
      <c r="AA82" s="10"/>
      <c r="AB82" s="1"/>
      <c r="AC82" s="1"/>
      <c r="AD82" s="1"/>
      <c r="AE82" s="1"/>
      <c r="AF82" s="1"/>
      <c r="AG82" s="1"/>
      <c r="AH82" s="1"/>
    </row>
    <row r="83" spans="1:34" ht="19.5" customHeight="1">
      <c r="A83" s="1"/>
      <c r="B83" s="11"/>
      <c r="C83" s="24">
        <v>18</v>
      </c>
      <c r="D83" s="77"/>
      <c r="E83" s="26"/>
      <c r="F83" s="27"/>
      <c r="G83" s="27"/>
      <c r="H83" s="79"/>
      <c r="I83" s="36"/>
      <c r="J83" s="52"/>
      <c r="K83" s="54"/>
      <c r="L83" s="53"/>
      <c r="M83" s="33">
        <f t="shared" si="4"/>
        <v>0</v>
      </c>
      <c r="N83" s="34"/>
      <c r="O83" s="10"/>
      <c r="P83" s="10"/>
      <c r="Q83" s="10"/>
      <c r="R83" s="9"/>
      <c r="S83" s="10"/>
      <c r="T83" s="10"/>
      <c r="U83" s="10"/>
      <c r="V83" s="10"/>
      <c r="W83" s="10"/>
      <c r="X83" s="10"/>
      <c r="Y83" s="10"/>
      <c r="Z83" s="10"/>
      <c r="AA83" s="10"/>
      <c r="AB83" s="1"/>
      <c r="AC83" s="1"/>
      <c r="AD83" s="1"/>
      <c r="AE83" s="1"/>
      <c r="AF83" s="1"/>
      <c r="AG83" s="1"/>
      <c r="AH83" s="1"/>
    </row>
    <row r="84" spans="1:34" ht="19.5" customHeight="1">
      <c r="A84" s="1"/>
      <c r="B84" s="11"/>
      <c r="C84" s="24">
        <v>19</v>
      </c>
      <c r="D84" s="77"/>
      <c r="E84" s="26"/>
      <c r="F84" s="27"/>
      <c r="G84" s="27"/>
      <c r="H84" s="79"/>
      <c r="I84" s="36"/>
      <c r="J84" s="52"/>
      <c r="K84" s="54"/>
      <c r="L84" s="53"/>
      <c r="M84" s="33">
        <f t="shared" si="4"/>
        <v>0</v>
      </c>
      <c r="N84" s="34"/>
      <c r="O84" s="10"/>
      <c r="P84" s="10"/>
      <c r="Q84" s="10"/>
      <c r="R84" s="9"/>
      <c r="S84" s="10"/>
      <c r="T84" s="10"/>
      <c r="U84" s="10"/>
      <c r="V84" s="10"/>
      <c r="W84" s="10"/>
      <c r="X84" s="10"/>
      <c r="Y84" s="10"/>
      <c r="Z84" s="10"/>
      <c r="AA84" s="10"/>
      <c r="AB84" s="1"/>
      <c r="AC84" s="1"/>
      <c r="AD84" s="1"/>
      <c r="AE84" s="1"/>
      <c r="AF84" s="1"/>
      <c r="AG84" s="1"/>
      <c r="AH84" s="1"/>
    </row>
    <row r="85" spans="1:34" ht="3" customHeight="1">
      <c r="A85" s="1"/>
      <c r="B85" s="11"/>
      <c r="C85" s="41"/>
      <c r="D85" s="60"/>
      <c r="E85" s="61"/>
      <c r="F85" s="61"/>
      <c r="G85" s="61"/>
      <c r="H85" s="61"/>
      <c r="I85" s="61"/>
      <c r="J85" s="61"/>
      <c r="K85" s="61"/>
      <c r="L85" s="61"/>
      <c r="M85" s="63"/>
      <c r="N85" s="64"/>
      <c r="O85" s="10"/>
      <c r="P85" s="10"/>
      <c r="Q85" s="10"/>
      <c r="R85" s="9"/>
      <c r="S85" s="10"/>
      <c r="T85" s="10"/>
      <c r="U85" s="10"/>
      <c r="V85" s="10"/>
      <c r="W85" s="10"/>
      <c r="X85" s="10"/>
      <c r="Y85" s="10"/>
      <c r="Z85" s="10"/>
      <c r="AA85" s="10"/>
      <c r="AB85" s="1"/>
      <c r="AC85" s="1"/>
      <c r="AD85" s="1"/>
      <c r="AE85" s="1"/>
      <c r="AF85" s="1"/>
      <c r="AG85" s="1"/>
      <c r="AH85" s="1"/>
    </row>
    <row r="86" spans="1:34" ht="14.25" customHeight="1">
      <c r="A86" s="1"/>
      <c r="B86" s="11"/>
      <c r="C86" s="326" t="s">
        <v>32</v>
      </c>
      <c r="D86" s="327"/>
      <c r="E86" s="327"/>
      <c r="F86" s="327"/>
      <c r="G86" s="327"/>
      <c r="H86" s="327"/>
      <c r="I86" s="327"/>
      <c r="J86" s="327"/>
      <c r="K86" s="327"/>
      <c r="L86" s="328"/>
      <c r="M86" s="65">
        <f>+SUM(M66:M84)</f>
        <v>0</v>
      </c>
      <c r="N86" s="66"/>
      <c r="O86" s="10"/>
      <c r="P86" s="10"/>
      <c r="Q86" s="10"/>
      <c r="R86" s="9"/>
      <c r="S86" s="10"/>
      <c r="T86" s="10"/>
      <c r="U86" s="10"/>
      <c r="V86" s="10"/>
      <c r="W86" s="10"/>
      <c r="X86" s="10"/>
      <c r="Y86" s="10"/>
      <c r="Z86" s="10"/>
      <c r="AA86" s="10"/>
      <c r="AB86" s="1"/>
      <c r="AC86" s="1"/>
      <c r="AD86" s="1"/>
      <c r="AE86" s="1"/>
      <c r="AF86" s="1"/>
      <c r="AG86" s="1"/>
      <c r="AH86" s="1"/>
    </row>
    <row r="87" spans="1:34" ht="4.5" customHeight="1">
      <c r="A87" s="1"/>
      <c r="B87" s="11"/>
      <c r="C87" s="41"/>
      <c r="D87" s="61"/>
      <c r="E87" s="61"/>
      <c r="F87" s="61"/>
      <c r="G87" s="61"/>
      <c r="H87" s="61"/>
      <c r="I87" s="61"/>
      <c r="J87" s="61"/>
      <c r="K87" s="61"/>
      <c r="L87" s="61"/>
      <c r="M87" s="63"/>
      <c r="N87" s="64"/>
      <c r="O87" s="10"/>
      <c r="P87" s="10"/>
      <c r="Q87" s="10"/>
      <c r="R87" s="9"/>
      <c r="S87" s="10"/>
      <c r="T87" s="10"/>
      <c r="U87" s="10"/>
      <c r="V87" s="10"/>
      <c r="W87" s="10"/>
      <c r="X87" s="10"/>
      <c r="Y87" s="10"/>
      <c r="Z87" s="10"/>
      <c r="AA87" s="10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1"/>
      <c r="C88" s="324" t="s">
        <v>33</v>
      </c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08"/>
      <c r="O88" s="10"/>
      <c r="P88" s="10"/>
      <c r="Q88" s="10"/>
      <c r="R88" s="9"/>
      <c r="S88" s="10"/>
      <c r="T88" s="10"/>
      <c r="U88" s="10"/>
      <c r="V88" s="10"/>
      <c r="W88" s="10"/>
      <c r="X88" s="10"/>
      <c r="Y88" s="10"/>
      <c r="Z88" s="10"/>
      <c r="AA88" s="10"/>
      <c r="AB88" s="1"/>
      <c r="AC88" s="1"/>
      <c r="AD88" s="1"/>
      <c r="AE88" s="1"/>
      <c r="AF88" s="1"/>
      <c r="AG88" s="1"/>
      <c r="AH88" s="1"/>
    </row>
    <row r="89" spans="1:34" ht="44.25" customHeight="1">
      <c r="A89" s="1"/>
      <c r="B89" s="11"/>
      <c r="C89" s="20" t="s">
        <v>15</v>
      </c>
      <c r="D89" s="23" t="s">
        <v>16</v>
      </c>
      <c r="E89" s="73" t="s">
        <v>17</v>
      </c>
      <c r="F89" s="80" t="s">
        <v>18</v>
      </c>
      <c r="G89" s="76" t="s">
        <v>19</v>
      </c>
      <c r="H89" s="76" t="s">
        <v>20</v>
      </c>
      <c r="I89" s="76" t="s">
        <v>21</v>
      </c>
      <c r="J89" s="76" t="s">
        <v>22</v>
      </c>
      <c r="K89" s="76" t="s">
        <v>23</v>
      </c>
      <c r="L89" s="76" t="s">
        <v>24</v>
      </c>
      <c r="M89" s="73" t="s">
        <v>29</v>
      </c>
      <c r="N89" s="73" t="s">
        <v>26</v>
      </c>
      <c r="O89" s="10"/>
      <c r="P89" s="10"/>
      <c r="Q89" s="10"/>
      <c r="R89" s="9"/>
      <c r="S89" s="10"/>
      <c r="T89" s="10"/>
      <c r="U89" s="10"/>
      <c r="V89" s="10"/>
      <c r="W89" s="10"/>
      <c r="X89" s="10"/>
      <c r="Y89" s="10"/>
      <c r="Z89" s="10"/>
      <c r="AA89" s="10"/>
      <c r="AB89" s="1"/>
      <c r="AC89" s="1"/>
      <c r="AD89" s="1"/>
      <c r="AE89" s="1"/>
      <c r="AF89" s="1"/>
      <c r="AG89" s="1"/>
      <c r="AH89" s="1"/>
    </row>
    <row r="90" spans="1:34" ht="19.5" customHeight="1">
      <c r="A90" s="1"/>
      <c r="B90" s="11"/>
      <c r="C90" s="24">
        <v>1</v>
      </c>
      <c r="D90" s="81"/>
      <c r="E90" s="26"/>
      <c r="F90" s="27"/>
      <c r="G90" s="82"/>
      <c r="H90" s="83"/>
      <c r="I90" s="30"/>
      <c r="J90" s="48"/>
      <c r="K90" s="50"/>
      <c r="L90" s="49"/>
      <c r="M90" s="33">
        <f t="shared" ref="M90:M108" si="5">+I90*E90*G90</f>
        <v>0</v>
      </c>
      <c r="N90" s="34"/>
      <c r="O90" s="10"/>
      <c r="P90" s="10"/>
      <c r="Q90" s="10"/>
      <c r="R90" s="9"/>
      <c r="S90" s="10"/>
      <c r="T90" s="10"/>
      <c r="U90" s="10"/>
      <c r="V90" s="10"/>
      <c r="W90" s="10"/>
      <c r="X90" s="10"/>
      <c r="Y90" s="10"/>
      <c r="Z90" s="10"/>
      <c r="AA90" s="10"/>
      <c r="AB90" s="1"/>
      <c r="AC90" s="1"/>
      <c r="AD90" s="1"/>
      <c r="AE90" s="1"/>
      <c r="AF90" s="1"/>
      <c r="AG90" s="1"/>
      <c r="AH90" s="1"/>
    </row>
    <row r="91" spans="1:34" ht="19.5" customHeight="1">
      <c r="A91" s="1"/>
      <c r="B91" s="11"/>
      <c r="C91" s="24">
        <v>2</v>
      </c>
      <c r="D91" s="81"/>
      <c r="E91" s="26"/>
      <c r="F91" s="27"/>
      <c r="G91" s="84"/>
      <c r="H91" s="79"/>
      <c r="I91" s="36"/>
      <c r="J91" s="52"/>
      <c r="K91" s="54"/>
      <c r="L91" s="53"/>
      <c r="M91" s="33">
        <f t="shared" si="5"/>
        <v>0</v>
      </c>
      <c r="N91" s="34"/>
      <c r="O91" s="10"/>
      <c r="P91" s="10"/>
      <c r="Q91" s="10"/>
      <c r="R91" s="9"/>
      <c r="S91" s="10"/>
      <c r="T91" s="10"/>
      <c r="U91" s="10"/>
      <c r="V91" s="10"/>
      <c r="W91" s="10"/>
      <c r="X91" s="10"/>
      <c r="Y91" s="10"/>
      <c r="Z91" s="10"/>
      <c r="AA91" s="10"/>
      <c r="AB91" s="1"/>
      <c r="AC91" s="1"/>
      <c r="AD91" s="1"/>
      <c r="AE91" s="1"/>
      <c r="AF91" s="1"/>
      <c r="AG91" s="1"/>
      <c r="AH91" s="1"/>
    </row>
    <row r="92" spans="1:34" ht="19.5" customHeight="1">
      <c r="A92" s="1"/>
      <c r="B92" s="11"/>
      <c r="C92" s="24">
        <v>3</v>
      </c>
      <c r="D92" s="81"/>
      <c r="E92" s="26"/>
      <c r="F92" s="27"/>
      <c r="G92" s="84"/>
      <c r="H92" s="79"/>
      <c r="I92" s="36"/>
      <c r="J92" s="52"/>
      <c r="K92" s="54"/>
      <c r="L92" s="53"/>
      <c r="M92" s="33">
        <f t="shared" si="5"/>
        <v>0</v>
      </c>
      <c r="N92" s="34"/>
      <c r="O92" s="10"/>
      <c r="P92" s="10"/>
      <c r="Q92" s="10"/>
      <c r="R92" s="9"/>
      <c r="S92" s="10"/>
      <c r="T92" s="10"/>
      <c r="U92" s="10"/>
      <c r="V92" s="10"/>
      <c r="W92" s="10"/>
      <c r="X92" s="10"/>
      <c r="Y92" s="10"/>
      <c r="Z92" s="10"/>
      <c r="AA92" s="10"/>
      <c r="AB92" s="1"/>
      <c r="AC92" s="1"/>
      <c r="AD92" s="1"/>
      <c r="AE92" s="1"/>
      <c r="AF92" s="1"/>
      <c r="AG92" s="1"/>
      <c r="AH92" s="1"/>
    </row>
    <row r="93" spans="1:34" ht="19.5" customHeight="1">
      <c r="A93" s="1"/>
      <c r="B93" s="11"/>
      <c r="C93" s="24">
        <v>4</v>
      </c>
      <c r="D93" s="81"/>
      <c r="E93" s="26"/>
      <c r="F93" s="27"/>
      <c r="G93" s="84"/>
      <c r="H93" s="79"/>
      <c r="I93" s="36"/>
      <c r="J93" s="52"/>
      <c r="K93" s="54"/>
      <c r="L93" s="53"/>
      <c r="M93" s="33">
        <f t="shared" si="5"/>
        <v>0</v>
      </c>
      <c r="N93" s="34"/>
      <c r="O93" s="10"/>
      <c r="P93" s="10"/>
      <c r="Q93" s="10"/>
      <c r="R93" s="9"/>
      <c r="S93" s="10"/>
      <c r="T93" s="10"/>
      <c r="U93" s="10"/>
      <c r="V93" s="10"/>
      <c r="W93" s="10"/>
      <c r="X93" s="10"/>
      <c r="Y93" s="10"/>
      <c r="Z93" s="10"/>
      <c r="AA93" s="10"/>
      <c r="AB93" s="1"/>
      <c r="AC93" s="1"/>
      <c r="AD93" s="1"/>
      <c r="AE93" s="1"/>
      <c r="AF93" s="1"/>
      <c r="AG93" s="1"/>
      <c r="AH93" s="1"/>
    </row>
    <row r="94" spans="1:34" ht="19.5" customHeight="1">
      <c r="A94" s="1"/>
      <c r="B94" s="11"/>
      <c r="C94" s="24">
        <v>5</v>
      </c>
      <c r="D94" s="81"/>
      <c r="E94" s="26"/>
      <c r="F94" s="27"/>
      <c r="G94" s="84"/>
      <c r="H94" s="79"/>
      <c r="I94" s="36"/>
      <c r="J94" s="52"/>
      <c r="K94" s="54"/>
      <c r="L94" s="53"/>
      <c r="M94" s="33">
        <f t="shared" si="5"/>
        <v>0</v>
      </c>
      <c r="N94" s="34"/>
      <c r="O94" s="10"/>
      <c r="P94" s="10"/>
      <c r="Q94" s="10"/>
      <c r="R94" s="9"/>
      <c r="S94" s="10"/>
      <c r="T94" s="10"/>
      <c r="U94" s="10"/>
      <c r="V94" s="10"/>
      <c r="W94" s="10"/>
      <c r="X94" s="10"/>
      <c r="Y94" s="10"/>
      <c r="Z94" s="10"/>
      <c r="AA94" s="10"/>
      <c r="AB94" s="1"/>
      <c r="AC94" s="1"/>
      <c r="AD94" s="1"/>
      <c r="AE94" s="1"/>
      <c r="AF94" s="1"/>
      <c r="AG94" s="1"/>
      <c r="AH94" s="1"/>
    </row>
    <row r="95" spans="1:34" ht="19.5" customHeight="1">
      <c r="A95" s="1"/>
      <c r="B95" s="11"/>
      <c r="C95" s="24">
        <v>6</v>
      </c>
      <c r="D95" s="81"/>
      <c r="E95" s="26"/>
      <c r="F95" s="27"/>
      <c r="G95" s="84"/>
      <c r="H95" s="79"/>
      <c r="I95" s="36"/>
      <c r="J95" s="52"/>
      <c r="K95" s="54"/>
      <c r="L95" s="53"/>
      <c r="M95" s="33">
        <f t="shared" si="5"/>
        <v>0</v>
      </c>
      <c r="N95" s="34"/>
      <c r="O95" s="10"/>
      <c r="P95" s="10"/>
      <c r="Q95" s="10"/>
      <c r="R95" s="9"/>
      <c r="S95" s="10"/>
      <c r="T95" s="10"/>
      <c r="U95" s="10"/>
      <c r="V95" s="10"/>
      <c r="W95" s="10"/>
      <c r="X95" s="10"/>
      <c r="Y95" s="10"/>
      <c r="Z95" s="10"/>
      <c r="AA95" s="10"/>
      <c r="AB95" s="1"/>
      <c r="AC95" s="1"/>
      <c r="AD95" s="1"/>
      <c r="AE95" s="1"/>
      <c r="AF95" s="1"/>
      <c r="AG95" s="1"/>
      <c r="AH95" s="1"/>
    </row>
    <row r="96" spans="1:34" ht="19.5" customHeight="1">
      <c r="A96" s="1"/>
      <c r="B96" s="11"/>
      <c r="C96" s="24">
        <v>7</v>
      </c>
      <c r="D96" s="81"/>
      <c r="E96" s="26"/>
      <c r="F96" s="27"/>
      <c r="G96" s="84"/>
      <c r="H96" s="79"/>
      <c r="I96" s="36"/>
      <c r="J96" s="52"/>
      <c r="K96" s="54"/>
      <c r="L96" s="53"/>
      <c r="M96" s="33">
        <f t="shared" si="5"/>
        <v>0</v>
      </c>
      <c r="N96" s="34"/>
      <c r="O96" s="10"/>
      <c r="P96" s="10"/>
      <c r="Q96" s="10"/>
      <c r="R96" s="9"/>
      <c r="S96" s="10"/>
      <c r="T96" s="10"/>
      <c r="U96" s="10"/>
      <c r="V96" s="10"/>
      <c r="W96" s="10"/>
      <c r="X96" s="10"/>
      <c r="Y96" s="10"/>
      <c r="Z96" s="10"/>
      <c r="AA96" s="10"/>
      <c r="AB96" s="1"/>
      <c r="AC96" s="1"/>
      <c r="AD96" s="1"/>
      <c r="AE96" s="1"/>
      <c r="AF96" s="1"/>
      <c r="AG96" s="1"/>
      <c r="AH96" s="1"/>
    </row>
    <row r="97" spans="1:34" ht="19.5" customHeight="1">
      <c r="A97" s="1"/>
      <c r="B97" s="11"/>
      <c r="C97" s="24">
        <v>8</v>
      </c>
      <c r="D97" s="81"/>
      <c r="E97" s="26"/>
      <c r="F97" s="27"/>
      <c r="G97" s="84"/>
      <c r="H97" s="79"/>
      <c r="I97" s="36"/>
      <c r="J97" s="52"/>
      <c r="K97" s="54"/>
      <c r="L97" s="53"/>
      <c r="M97" s="33">
        <f t="shared" si="5"/>
        <v>0</v>
      </c>
      <c r="N97" s="34"/>
      <c r="O97" s="10"/>
      <c r="P97" s="10"/>
      <c r="Q97" s="10"/>
      <c r="R97" s="9"/>
      <c r="S97" s="10"/>
      <c r="T97" s="10"/>
      <c r="U97" s="10"/>
      <c r="V97" s="10"/>
      <c r="W97" s="10"/>
      <c r="X97" s="10"/>
      <c r="Y97" s="10"/>
      <c r="Z97" s="10"/>
      <c r="AA97" s="10"/>
      <c r="AB97" s="1"/>
      <c r="AC97" s="1"/>
      <c r="AD97" s="1"/>
      <c r="AE97" s="1"/>
      <c r="AF97" s="1"/>
      <c r="AG97" s="1"/>
      <c r="AH97" s="1"/>
    </row>
    <row r="98" spans="1:34" ht="19.5" customHeight="1">
      <c r="A98" s="1"/>
      <c r="B98" s="11"/>
      <c r="C98" s="24">
        <v>9</v>
      </c>
      <c r="D98" s="81"/>
      <c r="E98" s="26"/>
      <c r="F98" s="27"/>
      <c r="G98" s="84"/>
      <c r="H98" s="79"/>
      <c r="I98" s="36"/>
      <c r="J98" s="52"/>
      <c r="K98" s="54"/>
      <c r="L98" s="53"/>
      <c r="M98" s="33">
        <f t="shared" si="5"/>
        <v>0</v>
      </c>
      <c r="N98" s="34"/>
      <c r="O98" s="10"/>
      <c r="P98" s="10"/>
      <c r="Q98" s="10"/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1"/>
      <c r="AC98" s="1"/>
      <c r="AD98" s="1"/>
      <c r="AE98" s="1"/>
      <c r="AF98" s="1"/>
      <c r="AG98" s="1"/>
      <c r="AH98" s="1"/>
    </row>
    <row r="99" spans="1:34" ht="19.5" customHeight="1">
      <c r="A99" s="1"/>
      <c r="B99" s="11"/>
      <c r="C99" s="24">
        <v>10</v>
      </c>
      <c r="D99" s="81"/>
      <c r="E99" s="26"/>
      <c r="F99" s="27"/>
      <c r="G99" s="84"/>
      <c r="H99" s="79"/>
      <c r="I99" s="36"/>
      <c r="J99" s="52"/>
      <c r="K99" s="54"/>
      <c r="L99" s="53"/>
      <c r="M99" s="33">
        <f t="shared" si="5"/>
        <v>0</v>
      </c>
      <c r="N99" s="34"/>
      <c r="O99" s="10"/>
      <c r="P99" s="10"/>
      <c r="Q99" s="10"/>
      <c r="R99" s="9"/>
      <c r="S99" s="10"/>
      <c r="T99" s="10"/>
      <c r="U99" s="10"/>
      <c r="V99" s="10"/>
      <c r="W99" s="10"/>
      <c r="X99" s="10"/>
      <c r="Y99" s="10"/>
      <c r="Z99" s="10"/>
      <c r="AA99" s="10"/>
      <c r="AB99" s="1"/>
      <c r="AC99" s="1"/>
      <c r="AD99" s="1"/>
      <c r="AE99" s="1"/>
      <c r="AF99" s="1"/>
      <c r="AG99" s="1"/>
      <c r="AH99" s="1"/>
    </row>
    <row r="100" spans="1:34" ht="19.5" customHeight="1">
      <c r="A100" s="1"/>
      <c r="B100" s="11"/>
      <c r="C100" s="24">
        <v>11</v>
      </c>
      <c r="D100" s="81"/>
      <c r="E100" s="26"/>
      <c r="F100" s="27"/>
      <c r="G100" s="84"/>
      <c r="H100" s="79"/>
      <c r="I100" s="36"/>
      <c r="J100" s="52"/>
      <c r="K100" s="54"/>
      <c r="L100" s="53"/>
      <c r="M100" s="33">
        <f t="shared" si="5"/>
        <v>0</v>
      </c>
      <c r="N100" s="34"/>
      <c r="O100" s="10"/>
      <c r="P100" s="10"/>
      <c r="Q100" s="10"/>
      <c r="R100" s="9"/>
      <c r="S100" s="10"/>
      <c r="T100" s="10"/>
      <c r="U100" s="10"/>
      <c r="V100" s="10"/>
      <c r="W100" s="10"/>
      <c r="X100" s="10"/>
      <c r="Y100" s="10"/>
      <c r="Z100" s="10"/>
      <c r="AA100" s="10"/>
      <c r="AB100" s="1"/>
      <c r="AC100" s="1"/>
      <c r="AD100" s="1"/>
      <c r="AE100" s="1"/>
      <c r="AF100" s="1"/>
      <c r="AG100" s="1"/>
      <c r="AH100" s="1"/>
    </row>
    <row r="101" spans="1:34" ht="19.5" customHeight="1">
      <c r="A101" s="1"/>
      <c r="B101" s="11"/>
      <c r="C101" s="24">
        <v>12</v>
      </c>
      <c r="D101" s="81"/>
      <c r="E101" s="26"/>
      <c r="F101" s="27"/>
      <c r="G101" s="84"/>
      <c r="H101" s="79"/>
      <c r="I101" s="36"/>
      <c r="J101" s="52"/>
      <c r="K101" s="54"/>
      <c r="L101" s="53"/>
      <c r="M101" s="33">
        <f t="shared" si="5"/>
        <v>0</v>
      </c>
      <c r="N101" s="34"/>
      <c r="O101" s="10"/>
      <c r="P101" s="10"/>
      <c r="Q101" s="10"/>
      <c r="R101" s="9"/>
      <c r="S101" s="10"/>
      <c r="T101" s="10"/>
      <c r="U101" s="10"/>
      <c r="V101" s="10"/>
      <c r="W101" s="10"/>
      <c r="X101" s="10"/>
      <c r="Y101" s="10"/>
      <c r="Z101" s="10"/>
      <c r="AA101" s="10"/>
      <c r="AB101" s="1"/>
      <c r="AC101" s="1"/>
      <c r="AD101" s="1"/>
      <c r="AE101" s="1"/>
      <c r="AF101" s="1"/>
      <c r="AG101" s="1"/>
      <c r="AH101" s="1"/>
    </row>
    <row r="102" spans="1:34" ht="19.5" customHeight="1">
      <c r="A102" s="1"/>
      <c r="B102" s="11"/>
      <c r="C102" s="24">
        <v>13</v>
      </c>
      <c r="D102" s="81"/>
      <c r="E102" s="26"/>
      <c r="F102" s="27"/>
      <c r="G102" s="84"/>
      <c r="H102" s="79"/>
      <c r="I102" s="36"/>
      <c r="J102" s="52"/>
      <c r="K102" s="54"/>
      <c r="L102" s="53"/>
      <c r="M102" s="33">
        <f t="shared" si="5"/>
        <v>0</v>
      </c>
      <c r="N102" s="34"/>
      <c r="O102" s="10"/>
      <c r="P102" s="10"/>
      <c r="Q102" s="10"/>
      <c r="R102" s="9"/>
      <c r="S102" s="10"/>
      <c r="T102" s="10"/>
      <c r="U102" s="10"/>
      <c r="V102" s="10"/>
      <c r="W102" s="10"/>
      <c r="X102" s="10"/>
      <c r="Y102" s="10"/>
      <c r="Z102" s="10"/>
      <c r="AA102" s="10"/>
      <c r="AB102" s="1"/>
      <c r="AC102" s="1"/>
      <c r="AD102" s="1"/>
      <c r="AE102" s="1"/>
      <c r="AF102" s="1"/>
      <c r="AG102" s="1"/>
      <c r="AH102" s="1"/>
    </row>
    <row r="103" spans="1:34" ht="19.5" customHeight="1">
      <c r="A103" s="1"/>
      <c r="B103" s="11"/>
      <c r="C103" s="24">
        <v>14</v>
      </c>
      <c r="D103" s="81"/>
      <c r="E103" s="26"/>
      <c r="F103" s="27"/>
      <c r="G103" s="84"/>
      <c r="H103" s="79"/>
      <c r="I103" s="36"/>
      <c r="J103" s="52"/>
      <c r="K103" s="54"/>
      <c r="L103" s="53"/>
      <c r="M103" s="33">
        <f t="shared" si="5"/>
        <v>0</v>
      </c>
      <c r="N103" s="34"/>
      <c r="O103" s="10"/>
      <c r="P103" s="10"/>
      <c r="Q103" s="10"/>
      <c r="R103" s="9"/>
      <c r="S103" s="10"/>
      <c r="T103" s="10"/>
      <c r="U103" s="10"/>
      <c r="V103" s="10"/>
      <c r="W103" s="10"/>
      <c r="X103" s="10"/>
      <c r="Y103" s="10"/>
      <c r="Z103" s="10"/>
      <c r="AA103" s="10"/>
      <c r="AB103" s="1"/>
      <c r="AC103" s="1"/>
      <c r="AD103" s="1"/>
      <c r="AE103" s="1"/>
      <c r="AF103" s="1"/>
      <c r="AG103" s="1"/>
      <c r="AH103" s="1"/>
    </row>
    <row r="104" spans="1:34" ht="19.5" customHeight="1">
      <c r="A104" s="1"/>
      <c r="B104" s="11"/>
      <c r="C104" s="24">
        <v>15</v>
      </c>
      <c r="D104" s="81"/>
      <c r="E104" s="26"/>
      <c r="F104" s="27"/>
      <c r="G104" s="84"/>
      <c r="H104" s="79"/>
      <c r="I104" s="36"/>
      <c r="J104" s="52"/>
      <c r="K104" s="54"/>
      <c r="L104" s="53"/>
      <c r="M104" s="33">
        <f t="shared" si="5"/>
        <v>0</v>
      </c>
      <c r="N104" s="34"/>
      <c r="O104" s="10"/>
      <c r="P104" s="10"/>
      <c r="Q104" s="10"/>
      <c r="R104" s="9"/>
      <c r="S104" s="10"/>
      <c r="T104" s="10"/>
      <c r="U104" s="10"/>
      <c r="V104" s="10"/>
      <c r="W104" s="10"/>
      <c r="X104" s="10"/>
      <c r="Y104" s="10"/>
      <c r="Z104" s="10"/>
      <c r="AA104" s="10"/>
      <c r="AB104" s="1"/>
      <c r="AC104" s="1"/>
      <c r="AD104" s="1"/>
      <c r="AE104" s="1"/>
      <c r="AF104" s="1"/>
      <c r="AG104" s="1"/>
      <c r="AH104" s="1"/>
    </row>
    <row r="105" spans="1:34" ht="19.5" customHeight="1">
      <c r="A105" s="1"/>
      <c r="B105" s="11"/>
      <c r="C105" s="24">
        <v>16</v>
      </c>
      <c r="D105" s="81"/>
      <c r="E105" s="26"/>
      <c r="F105" s="27"/>
      <c r="G105" s="84"/>
      <c r="H105" s="79"/>
      <c r="I105" s="36"/>
      <c r="J105" s="52"/>
      <c r="K105" s="54"/>
      <c r="L105" s="53"/>
      <c r="M105" s="33">
        <f t="shared" si="5"/>
        <v>0</v>
      </c>
      <c r="N105" s="34"/>
      <c r="O105" s="10"/>
      <c r="P105" s="10"/>
      <c r="Q105" s="10"/>
      <c r="R105" s="9"/>
      <c r="S105" s="10"/>
      <c r="T105" s="10"/>
      <c r="U105" s="10"/>
      <c r="V105" s="10"/>
      <c r="W105" s="10"/>
      <c r="X105" s="10"/>
      <c r="Y105" s="10"/>
      <c r="Z105" s="10"/>
      <c r="AA105" s="10"/>
      <c r="AB105" s="1"/>
      <c r="AC105" s="1"/>
      <c r="AD105" s="1"/>
      <c r="AE105" s="1"/>
      <c r="AF105" s="1"/>
      <c r="AG105" s="1"/>
      <c r="AH105" s="1"/>
    </row>
    <row r="106" spans="1:34" ht="19.5" customHeight="1">
      <c r="A106" s="1"/>
      <c r="B106" s="11"/>
      <c r="C106" s="24">
        <v>17</v>
      </c>
      <c r="D106" s="81"/>
      <c r="E106" s="26"/>
      <c r="F106" s="27"/>
      <c r="G106" s="84"/>
      <c r="H106" s="79"/>
      <c r="I106" s="36"/>
      <c r="J106" s="52"/>
      <c r="K106" s="54"/>
      <c r="L106" s="53"/>
      <c r="M106" s="33">
        <f t="shared" si="5"/>
        <v>0</v>
      </c>
      <c r="N106" s="34"/>
      <c r="O106" s="10"/>
      <c r="P106" s="10"/>
      <c r="Q106" s="10"/>
      <c r="R106" s="9"/>
      <c r="S106" s="10"/>
      <c r="T106" s="10"/>
      <c r="U106" s="10"/>
      <c r="V106" s="10"/>
      <c r="W106" s="10"/>
      <c r="X106" s="10"/>
      <c r="Y106" s="10"/>
      <c r="Z106" s="10"/>
      <c r="AA106" s="10"/>
      <c r="AB106" s="1"/>
      <c r="AC106" s="1"/>
      <c r="AD106" s="1"/>
      <c r="AE106" s="1"/>
      <c r="AF106" s="1"/>
      <c r="AG106" s="1"/>
      <c r="AH106" s="1"/>
    </row>
    <row r="107" spans="1:34" ht="19.5" customHeight="1">
      <c r="A107" s="1"/>
      <c r="B107" s="11"/>
      <c r="C107" s="24">
        <v>18</v>
      </c>
      <c r="D107" s="81"/>
      <c r="E107" s="26"/>
      <c r="F107" s="27"/>
      <c r="G107" s="84"/>
      <c r="H107" s="79"/>
      <c r="I107" s="36"/>
      <c r="J107" s="52"/>
      <c r="K107" s="54"/>
      <c r="L107" s="53"/>
      <c r="M107" s="33">
        <f t="shared" si="5"/>
        <v>0</v>
      </c>
      <c r="N107" s="34"/>
      <c r="O107" s="10"/>
      <c r="P107" s="10"/>
      <c r="Q107" s="10"/>
      <c r="R107" s="9"/>
      <c r="S107" s="10"/>
      <c r="T107" s="10"/>
      <c r="U107" s="10"/>
      <c r="V107" s="10"/>
      <c r="W107" s="10"/>
      <c r="X107" s="10"/>
      <c r="Y107" s="10"/>
      <c r="Z107" s="10"/>
      <c r="AA107" s="10"/>
      <c r="AB107" s="1"/>
      <c r="AC107" s="1"/>
      <c r="AD107" s="1"/>
      <c r="AE107" s="1"/>
      <c r="AF107" s="1"/>
      <c r="AG107" s="1"/>
      <c r="AH107" s="1"/>
    </row>
    <row r="108" spans="1:34" ht="19.5" customHeight="1">
      <c r="A108" s="1"/>
      <c r="B108" s="11"/>
      <c r="C108" s="24">
        <v>19</v>
      </c>
      <c r="D108" s="81"/>
      <c r="E108" s="26"/>
      <c r="F108" s="27"/>
      <c r="G108" s="84"/>
      <c r="H108" s="79"/>
      <c r="I108" s="36"/>
      <c r="J108" s="52"/>
      <c r="K108" s="54"/>
      <c r="L108" s="53"/>
      <c r="M108" s="33">
        <f t="shared" si="5"/>
        <v>0</v>
      </c>
      <c r="N108" s="34"/>
      <c r="O108" s="10"/>
      <c r="P108" s="10"/>
      <c r="Q108" s="10"/>
      <c r="R108" s="9"/>
      <c r="S108" s="10"/>
      <c r="T108" s="10"/>
      <c r="U108" s="10"/>
      <c r="V108" s="10"/>
      <c r="W108" s="10"/>
      <c r="X108" s="10"/>
      <c r="Y108" s="10"/>
      <c r="Z108" s="10"/>
      <c r="AA108" s="10"/>
      <c r="AB108" s="1"/>
      <c r="AC108" s="1"/>
      <c r="AD108" s="1"/>
      <c r="AE108" s="1"/>
      <c r="AF108" s="1"/>
      <c r="AG108" s="1"/>
      <c r="AH108" s="1"/>
    </row>
    <row r="109" spans="1:34" ht="4.5" customHeight="1">
      <c r="A109" s="1"/>
      <c r="B109" s="11"/>
      <c r="C109" s="41"/>
      <c r="D109" s="44"/>
      <c r="E109" s="61"/>
      <c r="F109" s="61"/>
      <c r="G109" s="61"/>
      <c r="H109" s="61"/>
      <c r="I109" s="61"/>
      <c r="J109" s="61"/>
      <c r="K109" s="61"/>
      <c r="L109" s="61"/>
      <c r="M109" s="63"/>
      <c r="N109" s="64"/>
      <c r="O109" s="10"/>
      <c r="P109" s="10"/>
      <c r="Q109" s="10"/>
      <c r="R109" s="9"/>
      <c r="S109" s="10"/>
      <c r="T109" s="10"/>
      <c r="U109" s="10"/>
      <c r="V109" s="10"/>
      <c r="W109" s="10"/>
      <c r="X109" s="10"/>
      <c r="Y109" s="10"/>
      <c r="Z109" s="10"/>
      <c r="AA109" s="10"/>
      <c r="AB109" s="1"/>
      <c r="AC109" s="1"/>
      <c r="AD109" s="1"/>
      <c r="AE109" s="1"/>
      <c r="AF109" s="1"/>
      <c r="AG109" s="1"/>
      <c r="AH109" s="1"/>
    </row>
    <row r="110" spans="1:34" ht="14.25" customHeight="1">
      <c r="A110" s="1"/>
      <c r="B110" s="11"/>
      <c r="C110" s="326" t="s">
        <v>34</v>
      </c>
      <c r="D110" s="327"/>
      <c r="E110" s="327"/>
      <c r="F110" s="327"/>
      <c r="G110" s="327"/>
      <c r="H110" s="327"/>
      <c r="I110" s="327"/>
      <c r="J110" s="327"/>
      <c r="K110" s="327"/>
      <c r="L110" s="328"/>
      <c r="M110" s="65">
        <f>SUM(M90:M108)</f>
        <v>0</v>
      </c>
      <c r="N110" s="66"/>
      <c r="O110" s="10"/>
      <c r="P110" s="10"/>
      <c r="Q110" s="10"/>
      <c r="R110" s="9"/>
      <c r="S110" s="10"/>
      <c r="T110" s="10"/>
      <c r="U110" s="10"/>
      <c r="V110" s="10"/>
      <c r="W110" s="10"/>
      <c r="X110" s="10"/>
      <c r="Y110" s="10"/>
      <c r="Z110" s="10"/>
      <c r="AA110" s="10"/>
      <c r="AB110" s="1"/>
      <c r="AC110" s="1"/>
      <c r="AD110" s="1"/>
      <c r="AE110" s="1"/>
      <c r="AF110" s="1"/>
      <c r="AG110" s="1"/>
      <c r="AH110" s="1"/>
    </row>
    <row r="111" spans="1:34" ht="4.5" customHeight="1">
      <c r="A111" s="1"/>
      <c r="B111" s="11"/>
      <c r="C111" s="41"/>
      <c r="D111" s="44"/>
      <c r="E111" s="61"/>
      <c r="F111" s="61"/>
      <c r="G111" s="61"/>
      <c r="H111" s="61"/>
      <c r="I111" s="61"/>
      <c r="J111" s="61"/>
      <c r="K111" s="61"/>
      <c r="L111" s="61"/>
      <c r="M111" s="63"/>
      <c r="N111" s="64"/>
      <c r="O111" s="10"/>
      <c r="P111" s="10"/>
      <c r="Q111" s="10"/>
      <c r="R111" s="9"/>
      <c r="S111" s="10"/>
      <c r="T111" s="10"/>
      <c r="U111" s="10"/>
      <c r="V111" s="10"/>
      <c r="W111" s="10"/>
      <c r="X111" s="10"/>
      <c r="Y111" s="10"/>
      <c r="Z111" s="10"/>
      <c r="AA111" s="10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1"/>
      <c r="C112" s="324" t="s">
        <v>35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08"/>
      <c r="O112" s="10"/>
      <c r="P112" s="10"/>
      <c r="Q112" s="10"/>
      <c r="R112" s="9"/>
      <c r="S112" s="10"/>
      <c r="T112" s="10"/>
      <c r="U112" s="10"/>
      <c r="V112" s="10"/>
      <c r="W112" s="10"/>
      <c r="X112" s="10"/>
      <c r="Y112" s="10"/>
      <c r="Z112" s="10"/>
      <c r="AA112" s="10"/>
      <c r="AB112" s="1"/>
      <c r="AC112" s="1"/>
      <c r="AD112" s="1"/>
      <c r="AE112" s="1"/>
      <c r="AF112" s="1"/>
      <c r="AG112" s="1"/>
      <c r="AH112" s="1"/>
    </row>
    <row r="113" spans="1:34" ht="3.75" customHeight="1">
      <c r="A113" s="1"/>
      <c r="B113" s="11"/>
      <c r="C113" s="41"/>
      <c r="D113" s="85"/>
      <c r="E113" s="86"/>
      <c r="F113" s="86"/>
      <c r="G113" s="86"/>
      <c r="H113" s="86"/>
      <c r="I113" s="87"/>
      <c r="J113" s="87"/>
      <c r="K113" s="87"/>
      <c r="L113" s="87"/>
      <c r="M113" s="87"/>
      <c r="N113" s="64"/>
      <c r="O113" s="10"/>
      <c r="P113" s="10"/>
      <c r="Q113" s="10"/>
      <c r="R113" s="9"/>
      <c r="S113" s="10"/>
      <c r="T113" s="10"/>
      <c r="U113" s="10"/>
      <c r="V113" s="10"/>
      <c r="W113" s="10"/>
      <c r="X113" s="10"/>
      <c r="Y113" s="10"/>
      <c r="Z113" s="10"/>
      <c r="AA113" s="10"/>
      <c r="AB113" s="1"/>
      <c r="AC113" s="1"/>
      <c r="AD113" s="1"/>
      <c r="AE113" s="1"/>
      <c r="AF113" s="1"/>
      <c r="AG113" s="1"/>
      <c r="AH113" s="1"/>
    </row>
    <row r="114" spans="1:34" ht="44.25" customHeight="1">
      <c r="A114" s="1"/>
      <c r="B114" s="11"/>
      <c r="C114" s="20" t="s">
        <v>15</v>
      </c>
      <c r="D114" s="23" t="s">
        <v>16</v>
      </c>
      <c r="E114" s="73" t="s">
        <v>17</v>
      </c>
      <c r="F114" s="74" t="s">
        <v>18</v>
      </c>
      <c r="G114" s="23" t="s">
        <v>19</v>
      </c>
      <c r="H114" s="88" t="s">
        <v>20</v>
      </c>
      <c r="I114" s="23" t="s">
        <v>21</v>
      </c>
      <c r="J114" s="23" t="s">
        <v>22</v>
      </c>
      <c r="K114" s="23" t="s">
        <v>23</v>
      </c>
      <c r="L114" s="23" t="s">
        <v>24</v>
      </c>
      <c r="M114" s="23" t="s">
        <v>29</v>
      </c>
      <c r="N114" s="23" t="s">
        <v>26</v>
      </c>
      <c r="O114" s="10"/>
      <c r="P114" s="10"/>
      <c r="Q114" s="10"/>
      <c r="R114" s="9"/>
      <c r="S114" s="10"/>
      <c r="T114" s="10"/>
      <c r="U114" s="10"/>
      <c r="V114" s="10"/>
      <c r="W114" s="10"/>
      <c r="X114" s="10"/>
      <c r="Y114" s="10"/>
      <c r="Z114" s="10"/>
      <c r="AA114" s="10"/>
      <c r="AB114" s="1"/>
      <c r="AC114" s="1"/>
      <c r="AD114" s="1"/>
      <c r="AE114" s="1"/>
      <c r="AF114" s="1"/>
      <c r="AG114" s="1"/>
      <c r="AH114" s="1"/>
    </row>
    <row r="115" spans="1:34" ht="19.5" customHeight="1">
      <c r="A115" s="1"/>
      <c r="B115" s="11"/>
      <c r="C115" s="24">
        <v>1</v>
      </c>
      <c r="D115" s="47"/>
      <c r="E115" s="26"/>
      <c r="F115" s="27"/>
      <c r="G115" s="48"/>
      <c r="H115" s="49"/>
      <c r="I115" s="36"/>
      <c r="J115" s="48"/>
      <c r="K115" s="50"/>
      <c r="L115" s="49"/>
      <c r="M115" s="33">
        <f t="shared" ref="M115:M133" si="6">+I115*E115</f>
        <v>0</v>
      </c>
      <c r="N115" s="34"/>
      <c r="O115" s="10"/>
      <c r="P115" s="10"/>
      <c r="Q115" s="10"/>
      <c r="R115" s="9"/>
      <c r="S115" s="10"/>
      <c r="T115" s="10"/>
      <c r="U115" s="10"/>
      <c r="V115" s="10"/>
      <c r="W115" s="10"/>
      <c r="X115" s="10"/>
      <c r="Y115" s="10"/>
      <c r="Z115" s="10"/>
      <c r="AA115" s="10"/>
      <c r="AB115" s="1"/>
      <c r="AC115" s="1"/>
      <c r="AD115" s="1"/>
      <c r="AE115" s="1"/>
      <c r="AF115" s="1"/>
      <c r="AG115" s="1"/>
      <c r="AH115" s="1"/>
    </row>
    <row r="116" spans="1:34" ht="19.5" customHeight="1">
      <c r="A116" s="1"/>
      <c r="B116" s="11"/>
      <c r="C116" s="24">
        <v>2</v>
      </c>
      <c r="D116" s="47"/>
      <c r="E116" s="26"/>
      <c r="F116" s="27"/>
      <c r="G116" s="52"/>
      <c r="H116" s="53"/>
      <c r="I116" s="36"/>
      <c r="J116" s="52"/>
      <c r="K116" s="54"/>
      <c r="L116" s="53"/>
      <c r="M116" s="33">
        <f t="shared" si="6"/>
        <v>0</v>
      </c>
      <c r="N116" s="34"/>
      <c r="O116" s="10"/>
      <c r="P116" s="10"/>
      <c r="Q116" s="10"/>
      <c r="R116" s="9"/>
      <c r="S116" s="10"/>
      <c r="T116" s="10"/>
      <c r="U116" s="10"/>
      <c r="V116" s="10"/>
      <c r="W116" s="10"/>
      <c r="X116" s="10"/>
      <c r="Y116" s="10"/>
      <c r="Z116" s="10"/>
      <c r="AA116" s="10"/>
      <c r="AB116" s="1"/>
      <c r="AC116" s="1"/>
      <c r="AD116" s="1"/>
      <c r="AE116" s="1"/>
      <c r="AF116" s="1"/>
      <c r="AG116" s="1"/>
      <c r="AH116" s="1"/>
    </row>
    <row r="117" spans="1:34" ht="19.5" customHeight="1">
      <c r="A117" s="1"/>
      <c r="B117" s="11"/>
      <c r="C117" s="24">
        <v>3</v>
      </c>
      <c r="D117" s="47"/>
      <c r="E117" s="26"/>
      <c r="F117" s="27"/>
      <c r="G117" s="52"/>
      <c r="H117" s="53"/>
      <c r="I117" s="36"/>
      <c r="J117" s="52"/>
      <c r="K117" s="54"/>
      <c r="L117" s="53"/>
      <c r="M117" s="33">
        <f t="shared" si="6"/>
        <v>0</v>
      </c>
      <c r="N117" s="34"/>
      <c r="O117" s="10"/>
      <c r="P117" s="10"/>
      <c r="Q117" s="10"/>
      <c r="R117" s="9"/>
      <c r="S117" s="10"/>
      <c r="T117" s="10"/>
      <c r="U117" s="10"/>
      <c r="V117" s="10"/>
      <c r="W117" s="10"/>
      <c r="X117" s="10"/>
      <c r="Y117" s="10"/>
      <c r="Z117" s="10"/>
      <c r="AA117" s="10"/>
      <c r="AB117" s="1"/>
      <c r="AC117" s="1"/>
      <c r="AD117" s="1"/>
      <c r="AE117" s="1"/>
      <c r="AF117" s="1"/>
      <c r="AG117" s="1"/>
      <c r="AH117" s="1"/>
    </row>
    <row r="118" spans="1:34" ht="19.5" customHeight="1">
      <c r="A118" s="1"/>
      <c r="B118" s="11"/>
      <c r="C118" s="24">
        <v>4</v>
      </c>
      <c r="D118" s="47"/>
      <c r="E118" s="26"/>
      <c r="F118" s="27"/>
      <c r="G118" s="52"/>
      <c r="H118" s="53"/>
      <c r="I118" s="36"/>
      <c r="J118" s="52"/>
      <c r="K118" s="54"/>
      <c r="L118" s="53"/>
      <c r="M118" s="33">
        <f t="shared" si="6"/>
        <v>0</v>
      </c>
      <c r="N118" s="34"/>
      <c r="O118" s="10"/>
      <c r="P118" s="10"/>
      <c r="Q118" s="10"/>
      <c r="R118" s="9"/>
      <c r="S118" s="10"/>
      <c r="T118" s="10"/>
      <c r="U118" s="10"/>
      <c r="V118" s="10"/>
      <c r="W118" s="10"/>
      <c r="X118" s="10"/>
      <c r="Y118" s="10"/>
      <c r="Z118" s="10"/>
      <c r="AA118" s="10"/>
      <c r="AB118" s="1"/>
      <c r="AC118" s="1"/>
      <c r="AD118" s="1"/>
      <c r="AE118" s="1"/>
      <c r="AF118" s="1"/>
      <c r="AG118" s="1"/>
      <c r="AH118" s="1"/>
    </row>
    <row r="119" spans="1:34" ht="19.5" customHeight="1">
      <c r="A119" s="1"/>
      <c r="B119" s="11"/>
      <c r="C119" s="24">
        <v>5</v>
      </c>
      <c r="D119" s="47"/>
      <c r="E119" s="26"/>
      <c r="F119" s="27"/>
      <c r="G119" s="52"/>
      <c r="H119" s="53"/>
      <c r="I119" s="36"/>
      <c r="J119" s="52"/>
      <c r="K119" s="54"/>
      <c r="L119" s="53"/>
      <c r="M119" s="33">
        <f t="shared" si="6"/>
        <v>0</v>
      </c>
      <c r="N119" s="34"/>
      <c r="O119" s="10"/>
      <c r="P119" s="10"/>
      <c r="Q119" s="10"/>
      <c r="R119" s="9"/>
      <c r="S119" s="10"/>
      <c r="T119" s="10"/>
      <c r="U119" s="10"/>
      <c r="V119" s="10"/>
      <c r="W119" s="10"/>
      <c r="X119" s="10"/>
      <c r="Y119" s="10"/>
      <c r="Z119" s="10"/>
      <c r="AA119" s="10"/>
      <c r="AB119" s="1"/>
      <c r="AC119" s="1"/>
      <c r="AD119" s="1"/>
      <c r="AE119" s="1"/>
      <c r="AF119" s="1"/>
      <c r="AG119" s="1"/>
      <c r="AH119" s="1"/>
    </row>
    <row r="120" spans="1:34" ht="19.5" customHeight="1">
      <c r="A120" s="1"/>
      <c r="B120" s="11"/>
      <c r="C120" s="24">
        <v>6</v>
      </c>
      <c r="D120" s="47"/>
      <c r="E120" s="26"/>
      <c r="F120" s="27"/>
      <c r="G120" s="52"/>
      <c r="H120" s="53"/>
      <c r="I120" s="36"/>
      <c r="J120" s="52"/>
      <c r="K120" s="54"/>
      <c r="L120" s="53"/>
      <c r="M120" s="33">
        <f t="shared" si="6"/>
        <v>0</v>
      </c>
      <c r="N120" s="34"/>
      <c r="O120" s="10"/>
      <c r="P120" s="10"/>
      <c r="Q120" s="10"/>
      <c r="R120" s="9"/>
      <c r="S120" s="10"/>
      <c r="T120" s="10"/>
      <c r="U120" s="10"/>
      <c r="V120" s="10"/>
      <c r="W120" s="10"/>
      <c r="X120" s="10"/>
      <c r="Y120" s="10"/>
      <c r="Z120" s="10"/>
      <c r="AA120" s="10"/>
      <c r="AB120" s="1"/>
      <c r="AC120" s="1"/>
      <c r="AD120" s="1"/>
      <c r="AE120" s="1"/>
      <c r="AF120" s="1"/>
      <c r="AG120" s="1"/>
      <c r="AH120" s="1"/>
    </row>
    <row r="121" spans="1:34" ht="19.5" customHeight="1">
      <c r="A121" s="1"/>
      <c r="B121" s="11"/>
      <c r="C121" s="24">
        <v>7</v>
      </c>
      <c r="D121" s="47"/>
      <c r="E121" s="26"/>
      <c r="F121" s="27"/>
      <c r="G121" s="52"/>
      <c r="H121" s="53"/>
      <c r="I121" s="36"/>
      <c r="J121" s="52"/>
      <c r="K121" s="54"/>
      <c r="L121" s="53"/>
      <c r="M121" s="33">
        <f t="shared" si="6"/>
        <v>0</v>
      </c>
      <c r="N121" s="34"/>
      <c r="O121" s="10"/>
      <c r="P121" s="10"/>
      <c r="Q121" s="10"/>
      <c r="R121" s="9"/>
      <c r="S121" s="10"/>
      <c r="T121" s="10"/>
      <c r="U121" s="10"/>
      <c r="V121" s="10"/>
      <c r="W121" s="10"/>
      <c r="X121" s="10"/>
      <c r="Y121" s="10"/>
      <c r="Z121" s="10"/>
      <c r="AA121" s="10"/>
      <c r="AB121" s="1"/>
      <c r="AC121" s="1"/>
      <c r="AD121" s="1"/>
      <c r="AE121" s="1"/>
      <c r="AF121" s="1"/>
      <c r="AG121" s="1"/>
      <c r="AH121" s="1"/>
    </row>
    <row r="122" spans="1:34" ht="19.5" customHeight="1">
      <c r="A122" s="1"/>
      <c r="B122" s="11"/>
      <c r="C122" s="24">
        <v>8</v>
      </c>
      <c r="D122" s="47"/>
      <c r="E122" s="26"/>
      <c r="F122" s="27"/>
      <c r="G122" s="52"/>
      <c r="H122" s="53"/>
      <c r="I122" s="36"/>
      <c r="J122" s="52"/>
      <c r="K122" s="54"/>
      <c r="L122" s="53"/>
      <c r="M122" s="33">
        <f t="shared" si="6"/>
        <v>0</v>
      </c>
      <c r="N122" s="34"/>
      <c r="O122" s="10"/>
      <c r="P122" s="10"/>
      <c r="Q122" s="10"/>
      <c r="R122" s="9"/>
      <c r="S122" s="10"/>
      <c r="T122" s="10"/>
      <c r="U122" s="10"/>
      <c r="V122" s="10"/>
      <c r="W122" s="10"/>
      <c r="X122" s="10"/>
      <c r="Y122" s="10"/>
      <c r="Z122" s="10"/>
      <c r="AA122" s="10"/>
      <c r="AB122" s="1"/>
      <c r="AC122" s="1"/>
      <c r="AD122" s="1"/>
      <c r="AE122" s="1"/>
      <c r="AF122" s="1"/>
      <c r="AG122" s="1"/>
      <c r="AH122" s="1"/>
    </row>
    <row r="123" spans="1:34" ht="19.5" customHeight="1">
      <c r="A123" s="1"/>
      <c r="B123" s="11"/>
      <c r="C123" s="24">
        <v>9</v>
      </c>
      <c r="D123" s="47"/>
      <c r="E123" s="26"/>
      <c r="F123" s="27"/>
      <c r="G123" s="52"/>
      <c r="H123" s="53"/>
      <c r="I123" s="36"/>
      <c r="J123" s="52"/>
      <c r="K123" s="54"/>
      <c r="L123" s="53"/>
      <c r="M123" s="33">
        <f t="shared" si="6"/>
        <v>0</v>
      </c>
      <c r="N123" s="34"/>
      <c r="O123" s="10"/>
      <c r="P123" s="10"/>
      <c r="Q123" s="10"/>
      <c r="R123" s="9"/>
      <c r="S123" s="10"/>
      <c r="T123" s="10"/>
      <c r="U123" s="10"/>
      <c r="V123" s="10"/>
      <c r="W123" s="10"/>
      <c r="X123" s="10"/>
      <c r="Y123" s="10"/>
      <c r="Z123" s="10"/>
      <c r="AA123" s="10"/>
      <c r="AB123" s="1"/>
      <c r="AC123" s="1"/>
      <c r="AD123" s="1"/>
      <c r="AE123" s="1"/>
      <c r="AF123" s="1"/>
      <c r="AG123" s="1"/>
      <c r="AH123" s="1"/>
    </row>
    <row r="124" spans="1:34" ht="19.5" customHeight="1">
      <c r="A124" s="1"/>
      <c r="B124" s="11"/>
      <c r="C124" s="24">
        <v>10</v>
      </c>
      <c r="D124" s="47"/>
      <c r="E124" s="26"/>
      <c r="F124" s="27"/>
      <c r="G124" s="52"/>
      <c r="H124" s="53"/>
      <c r="I124" s="36"/>
      <c r="J124" s="52"/>
      <c r="K124" s="54"/>
      <c r="L124" s="53"/>
      <c r="M124" s="33">
        <f t="shared" si="6"/>
        <v>0</v>
      </c>
      <c r="N124" s="34"/>
      <c r="O124" s="10"/>
      <c r="P124" s="10"/>
      <c r="Q124" s="10"/>
      <c r="R124" s="9"/>
      <c r="S124" s="10"/>
      <c r="T124" s="10"/>
      <c r="U124" s="10"/>
      <c r="V124" s="10"/>
      <c r="W124" s="10"/>
      <c r="X124" s="10"/>
      <c r="Y124" s="10"/>
      <c r="Z124" s="10"/>
      <c r="AA124" s="10"/>
      <c r="AB124" s="1"/>
      <c r="AC124" s="1"/>
      <c r="AD124" s="1"/>
      <c r="AE124" s="1"/>
      <c r="AF124" s="1"/>
      <c r="AG124" s="1"/>
      <c r="AH124" s="1"/>
    </row>
    <row r="125" spans="1:34" ht="19.5" customHeight="1">
      <c r="A125" s="1"/>
      <c r="B125" s="11"/>
      <c r="C125" s="24">
        <v>11</v>
      </c>
      <c r="D125" s="47"/>
      <c r="E125" s="26"/>
      <c r="F125" s="27"/>
      <c r="G125" s="52"/>
      <c r="H125" s="53"/>
      <c r="I125" s="36"/>
      <c r="J125" s="52"/>
      <c r="K125" s="54"/>
      <c r="L125" s="53"/>
      <c r="M125" s="33">
        <f t="shared" si="6"/>
        <v>0</v>
      </c>
      <c r="N125" s="34"/>
      <c r="O125" s="10"/>
      <c r="P125" s="10"/>
      <c r="Q125" s="10"/>
      <c r="R125" s="9"/>
      <c r="S125" s="10"/>
      <c r="T125" s="10"/>
      <c r="U125" s="10"/>
      <c r="V125" s="10"/>
      <c r="W125" s="10"/>
      <c r="X125" s="10"/>
      <c r="Y125" s="10"/>
      <c r="Z125" s="10"/>
      <c r="AA125" s="10"/>
      <c r="AB125" s="1"/>
      <c r="AC125" s="1"/>
      <c r="AD125" s="1"/>
      <c r="AE125" s="1"/>
      <c r="AF125" s="1"/>
      <c r="AG125" s="1"/>
      <c r="AH125" s="1"/>
    </row>
    <row r="126" spans="1:34" ht="19.5" customHeight="1">
      <c r="A126" s="1"/>
      <c r="B126" s="11"/>
      <c r="C126" s="24">
        <v>12</v>
      </c>
      <c r="D126" s="47"/>
      <c r="E126" s="26"/>
      <c r="F126" s="27"/>
      <c r="G126" s="52"/>
      <c r="H126" s="53"/>
      <c r="I126" s="36"/>
      <c r="J126" s="52"/>
      <c r="K126" s="54"/>
      <c r="L126" s="53"/>
      <c r="M126" s="33">
        <f t="shared" si="6"/>
        <v>0</v>
      </c>
      <c r="N126" s="34"/>
      <c r="O126" s="10"/>
      <c r="P126" s="10"/>
      <c r="Q126" s="10"/>
      <c r="R126" s="9"/>
      <c r="S126" s="10"/>
      <c r="T126" s="10"/>
      <c r="U126" s="10"/>
      <c r="V126" s="10"/>
      <c r="W126" s="10"/>
      <c r="X126" s="10"/>
      <c r="Y126" s="10"/>
      <c r="Z126" s="10"/>
      <c r="AA126" s="10"/>
      <c r="AB126" s="1"/>
      <c r="AC126" s="1"/>
      <c r="AD126" s="1"/>
      <c r="AE126" s="1"/>
      <c r="AF126" s="1"/>
      <c r="AG126" s="1"/>
      <c r="AH126" s="1"/>
    </row>
    <row r="127" spans="1:34" ht="19.5" customHeight="1">
      <c r="A127" s="1"/>
      <c r="B127" s="11"/>
      <c r="C127" s="24">
        <v>13</v>
      </c>
      <c r="D127" s="47"/>
      <c r="E127" s="26"/>
      <c r="F127" s="27"/>
      <c r="G127" s="52"/>
      <c r="H127" s="53"/>
      <c r="I127" s="36"/>
      <c r="J127" s="52"/>
      <c r="K127" s="54"/>
      <c r="L127" s="53"/>
      <c r="M127" s="33">
        <f t="shared" si="6"/>
        <v>0</v>
      </c>
      <c r="N127" s="34"/>
      <c r="O127" s="10"/>
      <c r="P127" s="10"/>
      <c r="Q127" s="10"/>
      <c r="R127" s="9"/>
      <c r="S127" s="10"/>
      <c r="T127" s="10"/>
      <c r="U127" s="10"/>
      <c r="V127" s="10"/>
      <c r="W127" s="10"/>
      <c r="X127" s="10"/>
      <c r="Y127" s="10"/>
      <c r="Z127" s="10"/>
      <c r="AA127" s="10"/>
      <c r="AB127" s="1"/>
      <c r="AC127" s="1"/>
      <c r="AD127" s="1"/>
      <c r="AE127" s="1"/>
      <c r="AF127" s="1"/>
      <c r="AG127" s="1"/>
      <c r="AH127" s="1"/>
    </row>
    <row r="128" spans="1:34" ht="19.5" customHeight="1">
      <c r="A128" s="1"/>
      <c r="B128" s="11"/>
      <c r="C128" s="24">
        <v>14</v>
      </c>
      <c r="D128" s="47"/>
      <c r="E128" s="26"/>
      <c r="F128" s="27"/>
      <c r="G128" s="52"/>
      <c r="H128" s="53"/>
      <c r="I128" s="36"/>
      <c r="J128" s="52"/>
      <c r="K128" s="54"/>
      <c r="L128" s="53"/>
      <c r="M128" s="33">
        <f t="shared" si="6"/>
        <v>0</v>
      </c>
      <c r="N128" s="34"/>
      <c r="O128" s="10"/>
      <c r="P128" s="10"/>
      <c r="Q128" s="10"/>
      <c r="R128" s="9"/>
      <c r="S128" s="10"/>
      <c r="T128" s="10"/>
      <c r="U128" s="10"/>
      <c r="V128" s="10"/>
      <c r="W128" s="10"/>
      <c r="X128" s="10"/>
      <c r="Y128" s="10"/>
      <c r="Z128" s="10"/>
      <c r="AA128" s="10"/>
      <c r="AB128" s="1"/>
      <c r="AC128" s="1"/>
      <c r="AD128" s="1"/>
      <c r="AE128" s="1"/>
      <c r="AF128" s="1"/>
      <c r="AG128" s="1"/>
      <c r="AH128" s="1"/>
    </row>
    <row r="129" spans="1:34" ht="19.5" customHeight="1">
      <c r="A129" s="1"/>
      <c r="B129" s="11"/>
      <c r="C129" s="24">
        <v>15</v>
      </c>
      <c r="D129" s="47"/>
      <c r="E129" s="26"/>
      <c r="F129" s="27"/>
      <c r="G129" s="52"/>
      <c r="H129" s="53"/>
      <c r="I129" s="36"/>
      <c r="J129" s="52"/>
      <c r="K129" s="54"/>
      <c r="L129" s="53"/>
      <c r="M129" s="33">
        <f t="shared" si="6"/>
        <v>0</v>
      </c>
      <c r="N129" s="34"/>
      <c r="O129" s="10"/>
      <c r="P129" s="10"/>
      <c r="Q129" s="10"/>
      <c r="R129" s="9"/>
      <c r="S129" s="10"/>
      <c r="T129" s="10"/>
      <c r="U129" s="10"/>
      <c r="V129" s="10"/>
      <c r="W129" s="10"/>
      <c r="X129" s="10"/>
      <c r="Y129" s="10"/>
      <c r="Z129" s="10"/>
      <c r="AA129" s="10"/>
      <c r="AB129" s="1"/>
      <c r="AC129" s="1"/>
      <c r="AD129" s="1"/>
      <c r="AE129" s="1"/>
      <c r="AF129" s="1"/>
      <c r="AG129" s="1"/>
      <c r="AH129" s="1"/>
    </row>
    <row r="130" spans="1:34" ht="19.5" customHeight="1">
      <c r="A130" s="1"/>
      <c r="B130" s="11"/>
      <c r="C130" s="24">
        <v>16</v>
      </c>
      <c r="D130" s="47"/>
      <c r="E130" s="26"/>
      <c r="F130" s="27"/>
      <c r="G130" s="52"/>
      <c r="H130" s="53"/>
      <c r="I130" s="36"/>
      <c r="J130" s="52"/>
      <c r="K130" s="54"/>
      <c r="L130" s="53"/>
      <c r="M130" s="33">
        <f t="shared" si="6"/>
        <v>0</v>
      </c>
      <c r="N130" s="34"/>
      <c r="O130" s="10"/>
      <c r="P130" s="10"/>
      <c r="Q130" s="10"/>
      <c r="R130" s="9"/>
      <c r="S130" s="10"/>
      <c r="T130" s="10"/>
      <c r="U130" s="10"/>
      <c r="V130" s="10"/>
      <c r="W130" s="10"/>
      <c r="X130" s="10"/>
      <c r="Y130" s="10"/>
      <c r="Z130" s="10"/>
      <c r="AA130" s="10"/>
      <c r="AB130" s="1"/>
      <c r="AC130" s="1"/>
      <c r="AD130" s="1"/>
      <c r="AE130" s="1"/>
      <c r="AF130" s="1"/>
      <c r="AG130" s="1"/>
      <c r="AH130" s="1"/>
    </row>
    <row r="131" spans="1:34" ht="19.5" customHeight="1">
      <c r="A131" s="1"/>
      <c r="B131" s="11"/>
      <c r="C131" s="24">
        <v>17</v>
      </c>
      <c r="D131" s="47"/>
      <c r="E131" s="26"/>
      <c r="F131" s="27"/>
      <c r="G131" s="52"/>
      <c r="H131" s="53"/>
      <c r="I131" s="36"/>
      <c r="J131" s="52"/>
      <c r="K131" s="54"/>
      <c r="L131" s="53"/>
      <c r="M131" s="33">
        <f t="shared" si="6"/>
        <v>0</v>
      </c>
      <c r="N131" s="34"/>
      <c r="O131" s="10"/>
      <c r="P131" s="10"/>
      <c r="Q131" s="10"/>
      <c r="R131" s="9"/>
      <c r="S131" s="10"/>
      <c r="T131" s="10"/>
      <c r="U131" s="10"/>
      <c r="V131" s="10"/>
      <c r="W131" s="10"/>
      <c r="X131" s="10"/>
      <c r="Y131" s="10"/>
      <c r="Z131" s="10"/>
      <c r="AA131" s="10"/>
      <c r="AB131" s="1"/>
      <c r="AC131" s="1"/>
      <c r="AD131" s="1"/>
      <c r="AE131" s="1"/>
      <c r="AF131" s="1"/>
      <c r="AG131" s="1"/>
      <c r="AH131" s="1"/>
    </row>
    <row r="132" spans="1:34" ht="19.5" customHeight="1">
      <c r="A132" s="1"/>
      <c r="B132" s="11"/>
      <c r="C132" s="24">
        <v>18</v>
      </c>
      <c r="D132" s="47"/>
      <c r="E132" s="26"/>
      <c r="F132" s="27"/>
      <c r="G132" s="52"/>
      <c r="H132" s="53"/>
      <c r="I132" s="36"/>
      <c r="J132" s="52"/>
      <c r="K132" s="54"/>
      <c r="L132" s="53"/>
      <c r="M132" s="33">
        <f t="shared" si="6"/>
        <v>0</v>
      </c>
      <c r="N132" s="34"/>
      <c r="O132" s="10"/>
      <c r="P132" s="10"/>
      <c r="Q132" s="10"/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"/>
      <c r="AC132" s="1"/>
      <c r="AD132" s="1"/>
      <c r="AE132" s="1"/>
      <c r="AF132" s="1"/>
      <c r="AG132" s="1"/>
      <c r="AH132" s="1"/>
    </row>
    <row r="133" spans="1:34" ht="19.5" customHeight="1">
      <c r="A133" s="1"/>
      <c r="B133" s="11"/>
      <c r="C133" s="24">
        <v>19</v>
      </c>
      <c r="D133" s="47"/>
      <c r="E133" s="26"/>
      <c r="F133" s="27"/>
      <c r="G133" s="52"/>
      <c r="H133" s="53"/>
      <c r="I133" s="36"/>
      <c r="J133" s="52"/>
      <c r="K133" s="54"/>
      <c r="L133" s="53"/>
      <c r="M133" s="33">
        <f t="shared" si="6"/>
        <v>0</v>
      </c>
      <c r="N133" s="34"/>
      <c r="O133" s="10"/>
      <c r="P133" s="10"/>
      <c r="Q133" s="10"/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"/>
      <c r="AC133" s="1"/>
      <c r="AD133" s="1"/>
      <c r="AE133" s="1"/>
      <c r="AF133" s="1"/>
      <c r="AG133" s="1"/>
      <c r="AH133" s="1"/>
    </row>
    <row r="134" spans="1:34" ht="3.75" customHeight="1">
      <c r="A134" s="1"/>
      <c r="B134" s="11"/>
      <c r="C134" s="41"/>
      <c r="D134" s="44"/>
      <c r="E134" s="89"/>
      <c r="F134" s="86"/>
      <c r="G134" s="86"/>
      <c r="H134" s="86"/>
      <c r="I134" s="90"/>
      <c r="J134" s="90"/>
      <c r="K134" s="90"/>
      <c r="L134" s="90"/>
      <c r="M134" s="91"/>
      <c r="N134" s="64"/>
      <c r="O134" s="10"/>
      <c r="P134" s="10"/>
      <c r="Q134" s="10"/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11"/>
      <c r="C135" s="326" t="s">
        <v>36</v>
      </c>
      <c r="D135" s="327"/>
      <c r="E135" s="327"/>
      <c r="F135" s="327"/>
      <c r="G135" s="327"/>
      <c r="H135" s="327"/>
      <c r="I135" s="327"/>
      <c r="J135" s="327"/>
      <c r="K135" s="327"/>
      <c r="L135" s="328"/>
      <c r="M135" s="65">
        <f>+SUM(M115:M133)</f>
        <v>0</v>
      </c>
      <c r="N135" s="66"/>
      <c r="O135" s="10"/>
      <c r="P135" s="10"/>
      <c r="Q135" s="10"/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"/>
      <c r="AC135" s="1"/>
      <c r="AD135" s="1"/>
      <c r="AE135" s="1"/>
      <c r="AF135" s="1"/>
      <c r="AG135" s="1"/>
      <c r="AH135" s="1"/>
    </row>
    <row r="136" spans="1:34" ht="4.5" customHeight="1">
      <c r="A136" s="1"/>
      <c r="B136" s="11"/>
      <c r="C136" s="41"/>
      <c r="D136" s="85"/>
      <c r="E136" s="86"/>
      <c r="F136" s="86"/>
      <c r="G136" s="86"/>
      <c r="H136" s="86"/>
      <c r="I136" s="87"/>
      <c r="J136" s="87"/>
      <c r="K136" s="87"/>
      <c r="L136" s="87"/>
      <c r="M136" s="87"/>
      <c r="N136" s="64"/>
      <c r="O136" s="10"/>
      <c r="P136" s="10"/>
      <c r="Q136" s="10"/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1"/>
      <c r="C137" s="324" t="s">
        <v>37</v>
      </c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08"/>
      <c r="O137" s="10"/>
      <c r="P137" s="10"/>
      <c r="Q137" s="10"/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"/>
      <c r="AC137" s="1"/>
      <c r="AD137" s="1"/>
      <c r="AE137" s="1"/>
      <c r="AF137" s="1"/>
      <c r="AG137" s="1"/>
      <c r="AH137" s="1"/>
    </row>
    <row r="138" spans="1:34" ht="3.75" customHeight="1">
      <c r="A138" s="1"/>
      <c r="B138" s="11"/>
      <c r="C138" s="41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70"/>
      <c r="O138" s="10"/>
      <c r="P138" s="10"/>
      <c r="Q138" s="10"/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"/>
      <c r="AC138" s="1"/>
      <c r="AD138" s="1"/>
      <c r="AE138" s="1"/>
      <c r="AF138" s="1"/>
      <c r="AG138" s="1"/>
      <c r="AH138" s="1"/>
    </row>
    <row r="139" spans="1:34" ht="44.25" customHeight="1">
      <c r="A139" s="1"/>
      <c r="B139" s="11"/>
      <c r="C139" s="20" t="s">
        <v>15</v>
      </c>
      <c r="D139" s="23" t="s">
        <v>16</v>
      </c>
      <c r="E139" s="73" t="s">
        <v>17</v>
      </c>
      <c r="F139" s="74" t="s">
        <v>18</v>
      </c>
      <c r="G139" s="23" t="s">
        <v>19</v>
      </c>
      <c r="H139" s="88" t="s">
        <v>20</v>
      </c>
      <c r="I139" s="23" t="s">
        <v>21</v>
      </c>
      <c r="J139" s="23" t="s">
        <v>22</v>
      </c>
      <c r="K139" s="23" t="s">
        <v>23</v>
      </c>
      <c r="L139" s="23" t="s">
        <v>24</v>
      </c>
      <c r="M139" s="23" t="s">
        <v>29</v>
      </c>
      <c r="N139" s="23" t="s">
        <v>26</v>
      </c>
      <c r="O139" s="10"/>
      <c r="P139" s="10"/>
      <c r="Q139" s="10"/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"/>
      <c r="AC139" s="1"/>
      <c r="AD139" s="1"/>
      <c r="AE139" s="1"/>
      <c r="AF139" s="1"/>
      <c r="AG139" s="1"/>
      <c r="AH139" s="1"/>
    </row>
    <row r="140" spans="1:34" ht="19.5" customHeight="1">
      <c r="A140" s="1"/>
      <c r="B140" s="11"/>
      <c r="C140" s="24">
        <v>1</v>
      </c>
      <c r="D140" s="47"/>
      <c r="E140" s="26"/>
      <c r="F140" s="27"/>
      <c r="G140" s="48"/>
      <c r="H140" s="49"/>
      <c r="I140" s="36"/>
      <c r="J140" s="48"/>
      <c r="K140" s="50"/>
      <c r="L140" s="49"/>
      <c r="M140" s="33">
        <f t="shared" ref="M140:M158" si="7">+I140*E140</f>
        <v>0</v>
      </c>
      <c r="N140" s="34"/>
      <c r="O140" s="10"/>
      <c r="P140" s="10"/>
      <c r="Q140" s="10"/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"/>
      <c r="AC140" s="1"/>
      <c r="AD140" s="1"/>
      <c r="AE140" s="1"/>
      <c r="AF140" s="1"/>
      <c r="AG140" s="1"/>
      <c r="AH140" s="1"/>
    </row>
    <row r="141" spans="1:34" ht="19.5" customHeight="1">
      <c r="A141" s="1"/>
      <c r="B141" s="11"/>
      <c r="C141" s="24">
        <v>2</v>
      </c>
      <c r="D141" s="47"/>
      <c r="E141" s="26"/>
      <c r="F141" s="27"/>
      <c r="G141" s="52"/>
      <c r="H141" s="53"/>
      <c r="I141" s="36"/>
      <c r="J141" s="52"/>
      <c r="K141" s="54"/>
      <c r="L141" s="53"/>
      <c r="M141" s="33">
        <f t="shared" si="7"/>
        <v>0</v>
      </c>
      <c r="N141" s="34"/>
      <c r="O141" s="10"/>
      <c r="P141" s="10"/>
      <c r="Q141" s="10"/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"/>
      <c r="AC141" s="1"/>
      <c r="AD141" s="1"/>
      <c r="AE141" s="1"/>
      <c r="AF141" s="1"/>
      <c r="AG141" s="1"/>
      <c r="AH141" s="1"/>
    </row>
    <row r="142" spans="1:34" ht="19.5" customHeight="1">
      <c r="A142" s="1"/>
      <c r="B142" s="11"/>
      <c r="C142" s="24">
        <v>3</v>
      </c>
      <c r="D142" s="47"/>
      <c r="E142" s="26"/>
      <c r="F142" s="27"/>
      <c r="G142" s="52"/>
      <c r="H142" s="53"/>
      <c r="I142" s="36"/>
      <c r="J142" s="52"/>
      <c r="K142" s="54"/>
      <c r="L142" s="53"/>
      <c r="M142" s="33">
        <f t="shared" si="7"/>
        <v>0</v>
      </c>
      <c r="N142" s="34"/>
      <c r="O142" s="10"/>
      <c r="P142" s="10"/>
      <c r="Q142" s="10"/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"/>
      <c r="AC142" s="1"/>
      <c r="AD142" s="1"/>
      <c r="AE142" s="1"/>
      <c r="AF142" s="1"/>
      <c r="AG142" s="1"/>
      <c r="AH142" s="1"/>
    </row>
    <row r="143" spans="1:34" ht="19.5" customHeight="1">
      <c r="A143" s="1"/>
      <c r="B143" s="11"/>
      <c r="C143" s="24">
        <v>4</v>
      </c>
      <c r="D143" s="47"/>
      <c r="E143" s="26"/>
      <c r="F143" s="27"/>
      <c r="G143" s="52"/>
      <c r="H143" s="53"/>
      <c r="I143" s="36"/>
      <c r="J143" s="52"/>
      <c r="K143" s="54"/>
      <c r="L143" s="53"/>
      <c r="M143" s="33">
        <f t="shared" si="7"/>
        <v>0</v>
      </c>
      <c r="N143" s="34"/>
      <c r="O143" s="10"/>
      <c r="P143" s="10"/>
      <c r="Q143" s="10"/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"/>
      <c r="AC143" s="1"/>
      <c r="AD143" s="1"/>
      <c r="AE143" s="1"/>
      <c r="AF143" s="1"/>
      <c r="AG143" s="1"/>
      <c r="AH143" s="1"/>
    </row>
    <row r="144" spans="1:34" ht="19.5" customHeight="1">
      <c r="A144" s="1"/>
      <c r="B144" s="11"/>
      <c r="C144" s="24">
        <v>5</v>
      </c>
      <c r="D144" s="47"/>
      <c r="E144" s="26"/>
      <c r="F144" s="27"/>
      <c r="G144" s="52"/>
      <c r="H144" s="53"/>
      <c r="I144" s="36"/>
      <c r="J144" s="52"/>
      <c r="K144" s="54"/>
      <c r="L144" s="53"/>
      <c r="M144" s="33">
        <f t="shared" si="7"/>
        <v>0</v>
      </c>
      <c r="N144" s="34"/>
      <c r="O144" s="10"/>
      <c r="P144" s="10"/>
      <c r="Q144" s="10"/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"/>
      <c r="AC144" s="1"/>
      <c r="AD144" s="1"/>
      <c r="AE144" s="1"/>
      <c r="AF144" s="1"/>
      <c r="AG144" s="1"/>
      <c r="AH144" s="1"/>
    </row>
    <row r="145" spans="1:34" ht="19.5" customHeight="1">
      <c r="A145" s="1"/>
      <c r="B145" s="11"/>
      <c r="C145" s="24">
        <v>6</v>
      </c>
      <c r="D145" s="47"/>
      <c r="E145" s="26"/>
      <c r="F145" s="27"/>
      <c r="G145" s="52"/>
      <c r="H145" s="53"/>
      <c r="I145" s="36"/>
      <c r="J145" s="52"/>
      <c r="K145" s="54"/>
      <c r="L145" s="53"/>
      <c r="M145" s="33">
        <f t="shared" si="7"/>
        <v>0</v>
      </c>
      <c r="N145" s="34"/>
      <c r="O145" s="10"/>
      <c r="P145" s="10"/>
      <c r="Q145" s="10"/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"/>
      <c r="AC145" s="1"/>
      <c r="AD145" s="1"/>
      <c r="AE145" s="1"/>
      <c r="AF145" s="1"/>
      <c r="AG145" s="1"/>
      <c r="AH145" s="1"/>
    </row>
    <row r="146" spans="1:34" ht="19.5" customHeight="1">
      <c r="A146" s="1"/>
      <c r="B146" s="11"/>
      <c r="C146" s="24">
        <v>7</v>
      </c>
      <c r="D146" s="47"/>
      <c r="E146" s="26"/>
      <c r="F146" s="27"/>
      <c r="G146" s="52"/>
      <c r="H146" s="53"/>
      <c r="I146" s="36"/>
      <c r="J146" s="52"/>
      <c r="K146" s="54"/>
      <c r="L146" s="53"/>
      <c r="M146" s="33">
        <f t="shared" si="7"/>
        <v>0</v>
      </c>
      <c r="N146" s="34"/>
      <c r="O146" s="10"/>
      <c r="P146" s="10"/>
      <c r="Q146" s="10"/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"/>
      <c r="AC146" s="1"/>
      <c r="AD146" s="1"/>
      <c r="AE146" s="1"/>
      <c r="AF146" s="1"/>
      <c r="AG146" s="1"/>
      <c r="AH146" s="1"/>
    </row>
    <row r="147" spans="1:34" ht="19.5" customHeight="1">
      <c r="A147" s="1"/>
      <c r="B147" s="11"/>
      <c r="C147" s="24">
        <v>8</v>
      </c>
      <c r="D147" s="47"/>
      <c r="E147" s="26"/>
      <c r="F147" s="27"/>
      <c r="G147" s="52"/>
      <c r="H147" s="53"/>
      <c r="I147" s="36"/>
      <c r="J147" s="52"/>
      <c r="K147" s="54"/>
      <c r="L147" s="53"/>
      <c r="M147" s="33">
        <f t="shared" si="7"/>
        <v>0</v>
      </c>
      <c r="N147" s="34"/>
      <c r="O147" s="10"/>
      <c r="P147" s="10"/>
      <c r="Q147" s="10"/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"/>
      <c r="AC147" s="1"/>
      <c r="AD147" s="1"/>
      <c r="AE147" s="1"/>
      <c r="AF147" s="1"/>
      <c r="AG147" s="1"/>
      <c r="AH147" s="1"/>
    </row>
    <row r="148" spans="1:34" ht="19.5" customHeight="1">
      <c r="A148" s="1"/>
      <c r="B148" s="11"/>
      <c r="C148" s="24">
        <v>9</v>
      </c>
      <c r="D148" s="47"/>
      <c r="E148" s="26"/>
      <c r="F148" s="27"/>
      <c r="G148" s="52"/>
      <c r="H148" s="53"/>
      <c r="I148" s="36"/>
      <c r="J148" s="52"/>
      <c r="K148" s="54"/>
      <c r="L148" s="53"/>
      <c r="M148" s="33">
        <f t="shared" si="7"/>
        <v>0</v>
      </c>
      <c r="N148" s="34"/>
      <c r="O148" s="10"/>
      <c r="P148" s="10"/>
      <c r="Q148" s="10"/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"/>
      <c r="AC148" s="1"/>
      <c r="AD148" s="1"/>
      <c r="AE148" s="1"/>
      <c r="AF148" s="1"/>
      <c r="AG148" s="1"/>
      <c r="AH148" s="1"/>
    </row>
    <row r="149" spans="1:34" ht="19.5" customHeight="1">
      <c r="A149" s="1"/>
      <c r="B149" s="11"/>
      <c r="C149" s="24">
        <v>10</v>
      </c>
      <c r="D149" s="47"/>
      <c r="E149" s="26"/>
      <c r="F149" s="27"/>
      <c r="G149" s="52"/>
      <c r="H149" s="53"/>
      <c r="I149" s="36"/>
      <c r="J149" s="52"/>
      <c r="K149" s="54"/>
      <c r="L149" s="53"/>
      <c r="M149" s="33">
        <f t="shared" si="7"/>
        <v>0</v>
      </c>
      <c r="N149" s="34"/>
      <c r="O149" s="10"/>
      <c r="P149" s="10"/>
      <c r="Q149" s="10"/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"/>
      <c r="AC149" s="1"/>
      <c r="AD149" s="1"/>
      <c r="AE149" s="1"/>
      <c r="AF149" s="1"/>
      <c r="AG149" s="1"/>
      <c r="AH149" s="1"/>
    </row>
    <row r="150" spans="1:34" ht="19.5" customHeight="1">
      <c r="A150" s="1"/>
      <c r="B150" s="11"/>
      <c r="C150" s="24">
        <v>11</v>
      </c>
      <c r="D150" s="47"/>
      <c r="E150" s="26"/>
      <c r="F150" s="27"/>
      <c r="G150" s="52"/>
      <c r="H150" s="53"/>
      <c r="I150" s="36"/>
      <c r="J150" s="52"/>
      <c r="K150" s="54"/>
      <c r="L150" s="53"/>
      <c r="M150" s="33">
        <f t="shared" si="7"/>
        <v>0</v>
      </c>
      <c r="N150" s="34"/>
      <c r="O150" s="10"/>
      <c r="P150" s="10"/>
      <c r="Q150" s="10"/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"/>
      <c r="AC150" s="1"/>
      <c r="AD150" s="1"/>
      <c r="AE150" s="1"/>
      <c r="AF150" s="1"/>
      <c r="AG150" s="1"/>
      <c r="AH150" s="1"/>
    </row>
    <row r="151" spans="1:34" ht="19.5" customHeight="1">
      <c r="A151" s="1"/>
      <c r="B151" s="11"/>
      <c r="C151" s="24">
        <v>12</v>
      </c>
      <c r="D151" s="47"/>
      <c r="E151" s="26"/>
      <c r="F151" s="27"/>
      <c r="G151" s="52"/>
      <c r="H151" s="53"/>
      <c r="I151" s="36"/>
      <c r="J151" s="52"/>
      <c r="K151" s="54"/>
      <c r="L151" s="53"/>
      <c r="M151" s="33">
        <f t="shared" si="7"/>
        <v>0</v>
      </c>
      <c r="N151" s="34"/>
      <c r="O151" s="10"/>
      <c r="P151" s="10"/>
      <c r="Q151" s="10"/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"/>
      <c r="AC151" s="1"/>
      <c r="AD151" s="1"/>
      <c r="AE151" s="1"/>
      <c r="AF151" s="1"/>
      <c r="AG151" s="1"/>
      <c r="AH151" s="1"/>
    </row>
    <row r="152" spans="1:34" ht="19.5" customHeight="1">
      <c r="A152" s="1"/>
      <c r="B152" s="11"/>
      <c r="C152" s="24">
        <v>13</v>
      </c>
      <c r="D152" s="47"/>
      <c r="E152" s="26"/>
      <c r="F152" s="27"/>
      <c r="G152" s="52"/>
      <c r="H152" s="53"/>
      <c r="I152" s="36"/>
      <c r="J152" s="52"/>
      <c r="K152" s="54"/>
      <c r="L152" s="53"/>
      <c r="M152" s="33">
        <f t="shared" si="7"/>
        <v>0</v>
      </c>
      <c r="N152" s="34"/>
      <c r="O152" s="10"/>
      <c r="P152" s="10"/>
      <c r="Q152" s="10"/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"/>
      <c r="AC152" s="1"/>
      <c r="AD152" s="1"/>
      <c r="AE152" s="1"/>
      <c r="AF152" s="1"/>
      <c r="AG152" s="1"/>
      <c r="AH152" s="1"/>
    </row>
    <row r="153" spans="1:34" ht="19.5" customHeight="1">
      <c r="A153" s="1"/>
      <c r="B153" s="11"/>
      <c r="C153" s="24">
        <v>14</v>
      </c>
      <c r="D153" s="47"/>
      <c r="E153" s="26"/>
      <c r="F153" s="27"/>
      <c r="G153" s="52"/>
      <c r="H153" s="53"/>
      <c r="I153" s="36"/>
      <c r="J153" s="52"/>
      <c r="K153" s="54"/>
      <c r="L153" s="53"/>
      <c r="M153" s="33">
        <f t="shared" si="7"/>
        <v>0</v>
      </c>
      <c r="N153" s="34"/>
      <c r="O153" s="10"/>
      <c r="P153" s="10"/>
      <c r="Q153" s="10"/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"/>
      <c r="AC153" s="1"/>
      <c r="AD153" s="1"/>
      <c r="AE153" s="1"/>
      <c r="AF153" s="1"/>
      <c r="AG153" s="1"/>
      <c r="AH153" s="1"/>
    </row>
    <row r="154" spans="1:34" ht="19.5" customHeight="1">
      <c r="A154" s="1"/>
      <c r="B154" s="11"/>
      <c r="C154" s="24">
        <v>15</v>
      </c>
      <c r="D154" s="47"/>
      <c r="E154" s="26"/>
      <c r="F154" s="27"/>
      <c r="G154" s="52"/>
      <c r="H154" s="53"/>
      <c r="I154" s="36"/>
      <c r="J154" s="52"/>
      <c r="K154" s="54"/>
      <c r="L154" s="53"/>
      <c r="M154" s="33">
        <f t="shared" si="7"/>
        <v>0</v>
      </c>
      <c r="N154" s="34"/>
      <c r="O154" s="10"/>
      <c r="P154" s="10"/>
      <c r="Q154" s="10"/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"/>
      <c r="AC154" s="1"/>
      <c r="AD154" s="1"/>
      <c r="AE154" s="1"/>
      <c r="AF154" s="1"/>
      <c r="AG154" s="1"/>
      <c r="AH154" s="1"/>
    </row>
    <row r="155" spans="1:34" ht="19.5" customHeight="1">
      <c r="A155" s="1"/>
      <c r="B155" s="11"/>
      <c r="C155" s="24">
        <v>16</v>
      </c>
      <c r="D155" s="47"/>
      <c r="E155" s="26"/>
      <c r="F155" s="27"/>
      <c r="G155" s="52"/>
      <c r="H155" s="53"/>
      <c r="I155" s="36"/>
      <c r="J155" s="52"/>
      <c r="K155" s="54"/>
      <c r="L155" s="53"/>
      <c r="M155" s="33">
        <f t="shared" si="7"/>
        <v>0</v>
      </c>
      <c r="N155" s="34"/>
      <c r="O155" s="10"/>
      <c r="P155" s="10"/>
      <c r="Q155" s="10"/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"/>
      <c r="AC155" s="1"/>
      <c r="AD155" s="1"/>
      <c r="AE155" s="1"/>
      <c r="AF155" s="1"/>
      <c r="AG155" s="1"/>
      <c r="AH155" s="1"/>
    </row>
    <row r="156" spans="1:34" ht="19.5" customHeight="1">
      <c r="A156" s="1"/>
      <c r="B156" s="11"/>
      <c r="C156" s="24">
        <v>17</v>
      </c>
      <c r="D156" s="47"/>
      <c r="E156" s="26"/>
      <c r="F156" s="27"/>
      <c r="G156" s="52"/>
      <c r="H156" s="53"/>
      <c r="I156" s="36"/>
      <c r="J156" s="52"/>
      <c r="K156" s="54"/>
      <c r="L156" s="53"/>
      <c r="M156" s="33">
        <f t="shared" si="7"/>
        <v>0</v>
      </c>
      <c r="N156" s="34"/>
      <c r="O156" s="10"/>
      <c r="P156" s="10"/>
      <c r="Q156" s="10"/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"/>
      <c r="AC156" s="1"/>
      <c r="AD156" s="1"/>
      <c r="AE156" s="1"/>
      <c r="AF156" s="1"/>
      <c r="AG156" s="1"/>
      <c r="AH156" s="1"/>
    </row>
    <row r="157" spans="1:34" ht="19.5" customHeight="1">
      <c r="A157" s="1"/>
      <c r="B157" s="11"/>
      <c r="C157" s="24">
        <v>18</v>
      </c>
      <c r="D157" s="47"/>
      <c r="E157" s="26"/>
      <c r="F157" s="27"/>
      <c r="G157" s="52"/>
      <c r="H157" s="53"/>
      <c r="I157" s="36"/>
      <c r="J157" s="52"/>
      <c r="K157" s="54"/>
      <c r="L157" s="53"/>
      <c r="M157" s="33">
        <f t="shared" si="7"/>
        <v>0</v>
      </c>
      <c r="N157" s="34"/>
      <c r="O157" s="10"/>
      <c r="P157" s="10"/>
      <c r="Q157" s="10"/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"/>
      <c r="AC157" s="1"/>
      <c r="AD157" s="1"/>
      <c r="AE157" s="1"/>
      <c r="AF157" s="1"/>
      <c r="AG157" s="1"/>
      <c r="AH157" s="1"/>
    </row>
    <row r="158" spans="1:34" ht="19.5" customHeight="1">
      <c r="A158" s="1"/>
      <c r="B158" s="11"/>
      <c r="C158" s="24">
        <v>19</v>
      </c>
      <c r="D158" s="47"/>
      <c r="E158" s="26"/>
      <c r="F158" s="27"/>
      <c r="G158" s="52"/>
      <c r="H158" s="53"/>
      <c r="I158" s="36"/>
      <c r="J158" s="52"/>
      <c r="K158" s="54"/>
      <c r="L158" s="53"/>
      <c r="M158" s="33">
        <f t="shared" si="7"/>
        <v>0</v>
      </c>
      <c r="N158" s="34"/>
      <c r="O158" s="10"/>
      <c r="P158" s="10"/>
      <c r="Q158" s="10"/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"/>
      <c r="AC158" s="1"/>
      <c r="AD158" s="1"/>
      <c r="AE158" s="1"/>
      <c r="AF158" s="1"/>
      <c r="AG158" s="1"/>
      <c r="AH158" s="1"/>
    </row>
    <row r="159" spans="1:34" ht="4.5" customHeight="1">
      <c r="A159" s="1"/>
      <c r="B159" s="11"/>
      <c r="C159" s="41"/>
      <c r="D159" s="60"/>
      <c r="E159" s="86"/>
      <c r="F159" s="86"/>
      <c r="G159" s="86"/>
      <c r="H159" s="92"/>
      <c r="I159" s="87"/>
      <c r="J159" s="87"/>
      <c r="K159" s="87"/>
      <c r="L159" s="87"/>
      <c r="M159" s="87"/>
      <c r="N159" s="64"/>
      <c r="O159" s="10"/>
      <c r="P159" s="10"/>
      <c r="Q159" s="10"/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11"/>
      <c r="C160" s="329" t="s">
        <v>38</v>
      </c>
      <c r="D160" s="311"/>
      <c r="E160" s="311"/>
      <c r="F160" s="311"/>
      <c r="G160" s="311"/>
      <c r="H160" s="311"/>
      <c r="I160" s="311"/>
      <c r="J160" s="311"/>
      <c r="K160" s="311"/>
      <c r="L160" s="308"/>
      <c r="M160" s="65">
        <f>+SUM(M140:M158)</f>
        <v>0</v>
      </c>
      <c r="N160" s="66"/>
      <c r="O160" s="10"/>
      <c r="P160" s="10"/>
      <c r="Q160" s="10"/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"/>
      <c r="AC160" s="1"/>
      <c r="AD160" s="1"/>
      <c r="AE160" s="1"/>
      <c r="AF160" s="1"/>
      <c r="AG160" s="1"/>
      <c r="AH160" s="1"/>
    </row>
    <row r="161" spans="1:34" ht="5.25" customHeight="1">
      <c r="A161" s="1"/>
      <c r="B161" s="11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65"/>
      <c r="N161" s="65"/>
      <c r="O161" s="10"/>
      <c r="P161" s="10"/>
      <c r="Q161" s="10"/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1"/>
      <c r="C162" s="324" t="s">
        <v>39</v>
      </c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08"/>
      <c r="O162" s="10"/>
      <c r="P162" s="10"/>
      <c r="Q162" s="10"/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"/>
      <c r="AC162" s="1"/>
      <c r="AD162" s="1"/>
      <c r="AE162" s="1"/>
      <c r="AF162" s="1"/>
      <c r="AG162" s="1"/>
      <c r="AH162" s="1"/>
    </row>
    <row r="163" spans="1:34" ht="3.75" customHeight="1">
      <c r="A163" s="1"/>
      <c r="B163" s="11"/>
      <c r="C163" s="41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70"/>
      <c r="O163" s="10"/>
      <c r="P163" s="10"/>
      <c r="Q163" s="10"/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"/>
      <c r="AC163" s="1"/>
      <c r="AD163" s="1"/>
      <c r="AE163" s="1"/>
      <c r="AF163" s="1"/>
      <c r="AG163" s="1"/>
      <c r="AH163" s="1"/>
    </row>
    <row r="164" spans="1:34" ht="44.25" customHeight="1">
      <c r="A164" s="1"/>
      <c r="B164" s="11"/>
      <c r="C164" s="20" t="s">
        <v>15</v>
      </c>
      <c r="D164" s="23" t="s">
        <v>16</v>
      </c>
      <c r="E164" s="73" t="s">
        <v>17</v>
      </c>
      <c r="F164" s="74" t="s">
        <v>18</v>
      </c>
      <c r="G164" s="23" t="s">
        <v>19</v>
      </c>
      <c r="H164" s="88" t="s">
        <v>20</v>
      </c>
      <c r="I164" s="23" t="s">
        <v>21</v>
      </c>
      <c r="J164" s="23" t="s">
        <v>22</v>
      </c>
      <c r="K164" s="23" t="s">
        <v>23</v>
      </c>
      <c r="L164" s="23" t="s">
        <v>24</v>
      </c>
      <c r="M164" s="23" t="s">
        <v>29</v>
      </c>
      <c r="N164" s="23" t="s">
        <v>26</v>
      </c>
      <c r="O164" s="10"/>
      <c r="P164" s="10"/>
      <c r="Q164" s="10"/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"/>
      <c r="AC164" s="1"/>
      <c r="AD164" s="1"/>
      <c r="AE164" s="1"/>
      <c r="AF164" s="1"/>
      <c r="AG164" s="1"/>
      <c r="AH164" s="1"/>
    </row>
    <row r="165" spans="1:34" ht="19.5" customHeight="1">
      <c r="A165" s="1"/>
      <c r="B165" s="11"/>
      <c r="C165" s="24">
        <v>1</v>
      </c>
      <c r="D165" s="47"/>
      <c r="E165" s="26"/>
      <c r="F165" s="27"/>
      <c r="G165" s="48"/>
      <c r="H165" s="49"/>
      <c r="I165" s="36"/>
      <c r="J165" s="48"/>
      <c r="K165" s="50"/>
      <c r="L165" s="49"/>
      <c r="M165" s="33">
        <f t="shared" ref="M165:M183" si="8">+I165*E165</f>
        <v>0</v>
      </c>
      <c r="N165" s="34"/>
      <c r="O165" s="10"/>
      <c r="P165" s="10"/>
      <c r="Q165" s="10"/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"/>
      <c r="AC165" s="1"/>
      <c r="AD165" s="1"/>
      <c r="AE165" s="1"/>
      <c r="AF165" s="1"/>
      <c r="AG165" s="1"/>
      <c r="AH165" s="1"/>
    </row>
    <row r="166" spans="1:34" ht="19.5" customHeight="1">
      <c r="A166" s="1"/>
      <c r="B166" s="11"/>
      <c r="C166" s="24">
        <v>2</v>
      </c>
      <c r="D166" s="47"/>
      <c r="E166" s="26"/>
      <c r="F166" s="27"/>
      <c r="G166" s="52"/>
      <c r="H166" s="53"/>
      <c r="I166" s="36"/>
      <c r="J166" s="52"/>
      <c r="K166" s="54"/>
      <c r="L166" s="53"/>
      <c r="M166" s="33">
        <f t="shared" si="8"/>
        <v>0</v>
      </c>
      <c r="N166" s="34"/>
      <c r="O166" s="10"/>
      <c r="P166" s="10"/>
      <c r="Q166" s="10"/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"/>
      <c r="AC166" s="1"/>
      <c r="AD166" s="1"/>
      <c r="AE166" s="1"/>
      <c r="AF166" s="1"/>
      <c r="AG166" s="1"/>
      <c r="AH166" s="1"/>
    </row>
    <row r="167" spans="1:34" ht="19.5" customHeight="1">
      <c r="A167" s="1"/>
      <c r="B167" s="11"/>
      <c r="C167" s="24">
        <v>3</v>
      </c>
      <c r="D167" s="47"/>
      <c r="E167" s="26"/>
      <c r="F167" s="27"/>
      <c r="G167" s="52"/>
      <c r="H167" s="53"/>
      <c r="I167" s="36"/>
      <c r="J167" s="52"/>
      <c r="K167" s="54"/>
      <c r="L167" s="53"/>
      <c r="M167" s="33">
        <f t="shared" si="8"/>
        <v>0</v>
      </c>
      <c r="N167" s="34"/>
      <c r="O167" s="10"/>
      <c r="P167" s="10"/>
      <c r="Q167" s="10"/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"/>
      <c r="AC167" s="1"/>
      <c r="AD167" s="1"/>
      <c r="AE167" s="1"/>
      <c r="AF167" s="1"/>
      <c r="AG167" s="1"/>
      <c r="AH167" s="1"/>
    </row>
    <row r="168" spans="1:34" ht="19.5" customHeight="1">
      <c r="A168" s="1"/>
      <c r="B168" s="11"/>
      <c r="C168" s="24">
        <v>4</v>
      </c>
      <c r="D168" s="47"/>
      <c r="E168" s="26"/>
      <c r="F168" s="27"/>
      <c r="G168" s="52"/>
      <c r="H168" s="53"/>
      <c r="I168" s="36"/>
      <c r="J168" s="52"/>
      <c r="K168" s="54"/>
      <c r="L168" s="53"/>
      <c r="M168" s="33">
        <f t="shared" si="8"/>
        <v>0</v>
      </c>
      <c r="N168" s="34"/>
      <c r="O168" s="10"/>
      <c r="P168" s="10"/>
      <c r="Q168" s="10"/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"/>
      <c r="AC168" s="1"/>
      <c r="AD168" s="1"/>
      <c r="AE168" s="1"/>
      <c r="AF168" s="1"/>
      <c r="AG168" s="1"/>
      <c r="AH168" s="1"/>
    </row>
    <row r="169" spans="1:34" ht="19.5" customHeight="1">
      <c r="A169" s="1"/>
      <c r="B169" s="11"/>
      <c r="C169" s="24">
        <v>5</v>
      </c>
      <c r="D169" s="47"/>
      <c r="E169" s="26"/>
      <c r="F169" s="27"/>
      <c r="G169" s="52"/>
      <c r="H169" s="53"/>
      <c r="I169" s="36"/>
      <c r="J169" s="52"/>
      <c r="K169" s="54"/>
      <c r="L169" s="53"/>
      <c r="M169" s="33">
        <f t="shared" si="8"/>
        <v>0</v>
      </c>
      <c r="N169" s="34"/>
      <c r="O169" s="10"/>
      <c r="P169" s="10"/>
      <c r="Q169" s="10"/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"/>
      <c r="AC169" s="1"/>
      <c r="AD169" s="1"/>
      <c r="AE169" s="1"/>
      <c r="AF169" s="1"/>
      <c r="AG169" s="1"/>
      <c r="AH169" s="1"/>
    </row>
    <row r="170" spans="1:34" ht="19.5" customHeight="1">
      <c r="A170" s="1"/>
      <c r="B170" s="11"/>
      <c r="C170" s="24">
        <v>6</v>
      </c>
      <c r="D170" s="47"/>
      <c r="E170" s="26"/>
      <c r="F170" s="27"/>
      <c r="G170" s="52"/>
      <c r="H170" s="53"/>
      <c r="I170" s="36"/>
      <c r="J170" s="52"/>
      <c r="K170" s="54"/>
      <c r="L170" s="53"/>
      <c r="M170" s="33">
        <f t="shared" si="8"/>
        <v>0</v>
      </c>
      <c r="N170" s="34"/>
      <c r="O170" s="10"/>
      <c r="P170" s="10"/>
      <c r="Q170" s="10"/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"/>
      <c r="AC170" s="1"/>
      <c r="AD170" s="1"/>
      <c r="AE170" s="1"/>
      <c r="AF170" s="1"/>
      <c r="AG170" s="1"/>
      <c r="AH170" s="1"/>
    </row>
    <row r="171" spans="1:34" ht="19.5" customHeight="1">
      <c r="A171" s="1"/>
      <c r="B171" s="11"/>
      <c r="C171" s="24">
        <v>7</v>
      </c>
      <c r="D171" s="47"/>
      <c r="E171" s="26"/>
      <c r="F171" s="27"/>
      <c r="G171" s="52"/>
      <c r="H171" s="53"/>
      <c r="I171" s="36"/>
      <c r="J171" s="52"/>
      <c r="K171" s="54"/>
      <c r="L171" s="53"/>
      <c r="M171" s="33">
        <f t="shared" si="8"/>
        <v>0</v>
      </c>
      <c r="N171" s="34"/>
      <c r="O171" s="10"/>
      <c r="P171" s="10"/>
      <c r="Q171" s="10"/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"/>
      <c r="AC171" s="1"/>
      <c r="AD171" s="1"/>
      <c r="AE171" s="1"/>
      <c r="AF171" s="1"/>
      <c r="AG171" s="1"/>
      <c r="AH171" s="1"/>
    </row>
    <row r="172" spans="1:34" ht="19.5" customHeight="1">
      <c r="A172" s="1"/>
      <c r="B172" s="11"/>
      <c r="C172" s="24">
        <v>8</v>
      </c>
      <c r="D172" s="47"/>
      <c r="E172" s="26"/>
      <c r="F172" s="27"/>
      <c r="G172" s="52"/>
      <c r="H172" s="53"/>
      <c r="I172" s="36"/>
      <c r="J172" s="52"/>
      <c r="K172" s="54"/>
      <c r="L172" s="53"/>
      <c r="M172" s="33">
        <f t="shared" si="8"/>
        <v>0</v>
      </c>
      <c r="N172" s="34"/>
      <c r="O172" s="10"/>
      <c r="P172" s="10"/>
      <c r="Q172" s="10"/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"/>
      <c r="AC172" s="1"/>
      <c r="AD172" s="1"/>
      <c r="AE172" s="1"/>
      <c r="AF172" s="1"/>
      <c r="AG172" s="1"/>
      <c r="AH172" s="1"/>
    </row>
    <row r="173" spans="1:34" ht="19.5" customHeight="1">
      <c r="A173" s="1"/>
      <c r="B173" s="11"/>
      <c r="C173" s="24">
        <v>9</v>
      </c>
      <c r="D173" s="47"/>
      <c r="E173" s="26"/>
      <c r="F173" s="27"/>
      <c r="G173" s="52"/>
      <c r="H173" s="53"/>
      <c r="I173" s="36"/>
      <c r="J173" s="52"/>
      <c r="K173" s="54"/>
      <c r="L173" s="53"/>
      <c r="M173" s="33">
        <f t="shared" si="8"/>
        <v>0</v>
      </c>
      <c r="N173" s="34"/>
      <c r="O173" s="10"/>
      <c r="P173" s="10"/>
      <c r="Q173" s="10"/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"/>
      <c r="AC173" s="1"/>
      <c r="AD173" s="1"/>
      <c r="AE173" s="1"/>
      <c r="AF173" s="1"/>
      <c r="AG173" s="1"/>
      <c r="AH173" s="1"/>
    </row>
    <row r="174" spans="1:34" ht="19.5" customHeight="1">
      <c r="A174" s="1"/>
      <c r="B174" s="11"/>
      <c r="C174" s="24">
        <v>10</v>
      </c>
      <c r="D174" s="47"/>
      <c r="E174" s="26"/>
      <c r="F174" s="27"/>
      <c r="G174" s="52"/>
      <c r="H174" s="53"/>
      <c r="I174" s="36"/>
      <c r="J174" s="52"/>
      <c r="K174" s="54"/>
      <c r="L174" s="53"/>
      <c r="M174" s="33">
        <f t="shared" si="8"/>
        <v>0</v>
      </c>
      <c r="N174" s="34"/>
      <c r="O174" s="10"/>
      <c r="P174" s="10"/>
      <c r="Q174" s="10"/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"/>
      <c r="AC174" s="1"/>
      <c r="AD174" s="1"/>
      <c r="AE174" s="1"/>
      <c r="AF174" s="1"/>
      <c r="AG174" s="1"/>
      <c r="AH174" s="1"/>
    </row>
    <row r="175" spans="1:34" ht="19.5" customHeight="1">
      <c r="A175" s="1"/>
      <c r="B175" s="11"/>
      <c r="C175" s="24">
        <v>11</v>
      </c>
      <c r="D175" s="47"/>
      <c r="E175" s="26"/>
      <c r="F175" s="27"/>
      <c r="G175" s="52"/>
      <c r="H175" s="53"/>
      <c r="I175" s="36"/>
      <c r="J175" s="52"/>
      <c r="K175" s="54"/>
      <c r="L175" s="53"/>
      <c r="M175" s="33">
        <f t="shared" si="8"/>
        <v>0</v>
      </c>
      <c r="N175" s="34"/>
      <c r="O175" s="10"/>
      <c r="P175" s="10"/>
      <c r="Q175" s="10"/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"/>
      <c r="AC175" s="1"/>
      <c r="AD175" s="1"/>
      <c r="AE175" s="1"/>
      <c r="AF175" s="1"/>
      <c r="AG175" s="1"/>
      <c r="AH175" s="1"/>
    </row>
    <row r="176" spans="1:34" ht="19.5" customHeight="1">
      <c r="A176" s="1"/>
      <c r="B176" s="11"/>
      <c r="C176" s="24">
        <v>12</v>
      </c>
      <c r="D176" s="47"/>
      <c r="E176" s="26"/>
      <c r="F176" s="27"/>
      <c r="G176" s="52"/>
      <c r="H176" s="53"/>
      <c r="I176" s="36"/>
      <c r="J176" s="52"/>
      <c r="K176" s="54"/>
      <c r="L176" s="53"/>
      <c r="M176" s="33">
        <f t="shared" si="8"/>
        <v>0</v>
      </c>
      <c r="N176" s="34"/>
      <c r="O176" s="10"/>
      <c r="P176" s="10"/>
      <c r="Q176" s="10"/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"/>
      <c r="AC176" s="1"/>
      <c r="AD176" s="1"/>
      <c r="AE176" s="1"/>
      <c r="AF176" s="1"/>
      <c r="AG176" s="1"/>
      <c r="AH176" s="1"/>
    </row>
    <row r="177" spans="1:34" ht="19.5" customHeight="1">
      <c r="A177" s="1"/>
      <c r="B177" s="11"/>
      <c r="C177" s="24">
        <v>13</v>
      </c>
      <c r="D177" s="47"/>
      <c r="E177" s="26"/>
      <c r="F177" s="27"/>
      <c r="G177" s="52"/>
      <c r="H177" s="53"/>
      <c r="I177" s="36"/>
      <c r="J177" s="52"/>
      <c r="K177" s="54"/>
      <c r="L177" s="53"/>
      <c r="M177" s="33">
        <f t="shared" si="8"/>
        <v>0</v>
      </c>
      <c r="N177" s="34"/>
      <c r="O177" s="10"/>
      <c r="P177" s="10"/>
      <c r="Q177" s="10"/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"/>
      <c r="AC177" s="1"/>
      <c r="AD177" s="1"/>
      <c r="AE177" s="1"/>
      <c r="AF177" s="1"/>
      <c r="AG177" s="1"/>
      <c r="AH177" s="1"/>
    </row>
    <row r="178" spans="1:34" ht="19.5" customHeight="1">
      <c r="A178" s="1"/>
      <c r="B178" s="11"/>
      <c r="C178" s="24">
        <v>14</v>
      </c>
      <c r="D178" s="47"/>
      <c r="E178" s="26"/>
      <c r="F178" s="27"/>
      <c r="G178" s="52"/>
      <c r="H178" s="53"/>
      <c r="I178" s="36"/>
      <c r="J178" s="52"/>
      <c r="K178" s="54"/>
      <c r="L178" s="53"/>
      <c r="M178" s="33">
        <f t="shared" si="8"/>
        <v>0</v>
      </c>
      <c r="N178" s="34"/>
      <c r="O178" s="10"/>
      <c r="P178" s="10"/>
      <c r="Q178" s="10"/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"/>
      <c r="AC178" s="1"/>
      <c r="AD178" s="1"/>
      <c r="AE178" s="1"/>
      <c r="AF178" s="1"/>
      <c r="AG178" s="1"/>
      <c r="AH178" s="1"/>
    </row>
    <row r="179" spans="1:34" ht="19.5" customHeight="1">
      <c r="A179" s="1"/>
      <c r="B179" s="11"/>
      <c r="C179" s="24">
        <v>15</v>
      </c>
      <c r="D179" s="47"/>
      <c r="E179" s="26"/>
      <c r="F179" s="27"/>
      <c r="G179" s="52"/>
      <c r="H179" s="53"/>
      <c r="I179" s="36"/>
      <c r="J179" s="52"/>
      <c r="K179" s="54"/>
      <c r="L179" s="53"/>
      <c r="M179" s="33">
        <f t="shared" si="8"/>
        <v>0</v>
      </c>
      <c r="N179" s="34"/>
      <c r="O179" s="10"/>
      <c r="P179" s="10"/>
      <c r="Q179" s="10"/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"/>
      <c r="AC179" s="1"/>
      <c r="AD179" s="1"/>
      <c r="AE179" s="1"/>
      <c r="AF179" s="1"/>
      <c r="AG179" s="1"/>
      <c r="AH179" s="1"/>
    </row>
    <row r="180" spans="1:34" ht="19.5" customHeight="1">
      <c r="A180" s="1"/>
      <c r="B180" s="11"/>
      <c r="C180" s="24">
        <v>16</v>
      </c>
      <c r="D180" s="47"/>
      <c r="E180" s="26"/>
      <c r="F180" s="27"/>
      <c r="G180" s="52"/>
      <c r="H180" s="53"/>
      <c r="I180" s="36"/>
      <c r="J180" s="52"/>
      <c r="K180" s="54"/>
      <c r="L180" s="53"/>
      <c r="M180" s="33">
        <f t="shared" si="8"/>
        <v>0</v>
      </c>
      <c r="N180" s="34"/>
      <c r="O180" s="10"/>
      <c r="P180" s="10"/>
      <c r="Q180" s="10"/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"/>
      <c r="AC180" s="1"/>
      <c r="AD180" s="1"/>
      <c r="AE180" s="1"/>
      <c r="AF180" s="1"/>
      <c r="AG180" s="1"/>
      <c r="AH180" s="1"/>
    </row>
    <row r="181" spans="1:34" ht="19.5" customHeight="1">
      <c r="A181" s="1"/>
      <c r="B181" s="11"/>
      <c r="C181" s="24">
        <v>17</v>
      </c>
      <c r="D181" s="47"/>
      <c r="E181" s="26"/>
      <c r="F181" s="27"/>
      <c r="G181" s="52"/>
      <c r="H181" s="53"/>
      <c r="I181" s="36"/>
      <c r="J181" s="52"/>
      <c r="K181" s="54"/>
      <c r="L181" s="53"/>
      <c r="M181" s="33">
        <f t="shared" si="8"/>
        <v>0</v>
      </c>
      <c r="N181" s="34"/>
      <c r="O181" s="10"/>
      <c r="P181" s="10"/>
      <c r="Q181" s="10"/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"/>
      <c r="AC181" s="1"/>
      <c r="AD181" s="1"/>
      <c r="AE181" s="1"/>
      <c r="AF181" s="1"/>
      <c r="AG181" s="1"/>
      <c r="AH181" s="1"/>
    </row>
    <row r="182" spans="1:34" ht="19.5" customHeight="1">
      <c r="A182" s="1"/>
      <c r="B182" s="11"/>
      <c r="C182" s="24">
        <v>18</v>
      </c>
      <c r="D182" s="47"/>
      <c r="E182" s="26"/>
      <c r="F182" s="27"/>
      <c r="G182" s="52"/>
      <c r="H182" s="53"/>
      <c r="I182" s="36"/>
      <c r="J182" s="52"/>
      <c r="K182" s="54"/>
      <c r="L182" s="53"/>
      <c r="M182" s="33">
        <f t="shared" si="8"/>
        <v>0</v>
      </c>
      <c r="N182" s="34"/>
      <c r="O182" s="10"/>
      <c r="P182" s="10"/>
      <c r="Q182" s="10"/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"/>
      <c r="AC182" s="1"/>
      <c r="AD182" s="1"/>
      <c r="AE182" s="1"/>
      <c r="AF182" s="1"/>
      <c r="AG182" s="1"/>
      <c r="AH182" s="1"/>
    </row>
    <row r="183" spans="1:34" ht="19.5" customHeight="1">
      <c r="A183" s="1"/>
      <c r="B183" s="11"/>
      <c r="C183" s="24">
        <v>19</v>
      </c>
      <c r="D183" s="47"/>
      <c r="E183" s="26"/>
      <c r="F183" s="27"/>
      <c r="G183" s="52"/>
      <c r="H183" s="53"/>
      <c r="I183" s="36"/>
      <c r="J183" s="52"/>
      <c r="K183" s="54"/>
      <c r="L183" s="53"/>
      <c r="M183" s="33">
        <f t="shared" si="8"/>
        <v>0</v>
      </c>
      <c r="N183" s="34"/>
      <c r="O183" s="10"/>
      <c r="P183" s="10"/>
      <c r="Q183" s="10"/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"/>
      <c r="AC183" s="1"/>
      <c r="AD183" s="1"/>
      <c r="AE183" s="1"/>
      <c r="AF183" s="1"/>
      <c r="AG183" s="1"/>
      <c r="AH183" s="1"/>
    </row>
    <row r="184" spans="1:34" ht="4.5" customHeight="1">
      <c r="A184" s="1"/>
      <c r="B184" s="11"/>
      <c r="C184" s="41"/>
      <c r="D184" s="60"/>
      <c r="E184" s="86"/>
      <c r="F184" s="86"/>
      <c r="G184" s="86"/>
      <c r="H184" s="92"/>
      <c r="I184" s="87"/>
      <c r="J184" s="87"/>
      <c r="K184" s="87"/>
      <c r="L184" s="87"/>
      <c r="M184" s="87"/>
      <c r="N184" s="64"/>
      <c r="O184" s="10"/>
      <c r="P184" s="10"/>
      <c r="Q184" s="10"/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11"/>
      <c r="C185" s="329" t="s">
        <v>38</v>
      </c>
      <c r="D185" s="311"/>
      <c r="E185" s="311"/>
      <c r="F185" s="311"/>
      <c r="G185" s="311"/>
      <c r="H185" s="311"/>
      <c r="I185" s="311"/>
      <c r="J185" s="311"/>
      <c r="K185" s="311"/>
      <c r="L185" s="308"/>
      <c r="M185" s="95">
        <f>+SUM(M165:M183)</f>
        <v>0</v>
      </c>
      <c r="N185" s="40"/>
      <c r="O185" s="10"/>
      <c r="P185" s="10"/>
      <c r="Q185" s="10"/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"/>
      <c r="AC185" s="1"/>
      <c r="AD185" s="1"/>
      <c r="AE185" s="1"/>
      <c r="AF185" s="1"/>
      <c r="AG185" s="1"/>
      <c r="AH185" s="1"/>
    </row>
    <row r="186" spans="1:34" ht="6" customHeight="1">
      <c r="A186" s="1"/>
      <c r="B186" s="11"/>
      <c r="C186" s="10"/>
      <c r="D186" s="331"/>
      <c r="E186" s="332"/>
      <c r="F186" s="332"/>
      <c r="G186" s="332"/>
      <c r="H186" s="332"/>
      <c r="I186" s="332"/>
      <c r="J186" s="10"/>
      <c r="K186" s="10"/>
      <c r="L186" s="10"/>
      <c r="M186" s="96"/>
      <c r="N186" s="10"/>
      <c r="O186" s="10"/>
      <c r="P186" s="10"/>
      <c r="Q186" s="10"/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1"/>
      <c r="C187" s="324" t="s">
        <v>40</v>
      </c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08"/>
      <c r="O187" s="10"/>
      <c r="P187" s="10"/>
      <c r="Q187" s="10"/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"/>
      <c r="AC187" s="1"/>
      <c r="AD187" s="1"/>
      <c r="AE187" s="1"/>
      <c r="AF187" s="1"/>
      <c r="AG187" s="1"/>
      <c r="AH187" s="1"/>
    </row>
    <row r="188" spans="1:34" ht="3.75" customHeight="1">
      <c r="A188" s="1"/>
      <c r="B188" s="11"/>
      <c r="C188" s="41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70"/>
      <c r="O188" s="10"/>
      <c r="P188" s="10"/>
      <c r="Q188" s="10"/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"/>
      <c r="AC188" s="1"/>
      <c r="AD188" s="1"/>
      <c r="AE188" s="1"/>
      <c r="AF188" s="1"/>
      <c r="AG188" s="1"/>
      <c r="AH188" s="1"/>
    </row>
    <row r="189" spans="1:34" ht="44.25" customHeight="1">
      <c r="A189" s="1"/>
      <c r="B189" s="11"/>
      <c r="C189" s="20" t="s">
        <v>15</v>
      </c>
      <c r="D189" s="23" t="s">
        <v>16</v>
      </c>
      <c r="E189" s="73" t="s">
        <v>17</v>
      </c>
      <c r="F189" s="74" t="s">
        <v>18</v>
      </c>
      <c r="G189" s="23" t="s">
        <v>19</v>
      </c>
      <c r="H189" s="88" t="s">
        <v>20</v>
      </c>
      <c r="I189" s="23" t="s">
        <v>21</v>
      </c>
      <c r="J189" s="23" t="s">
        <v>22</v>
      </c>
      <c r="K189" s="23" t="s">
        <v>23</v>
      </c>
      <c r="L189" s="23" t="s">
        <v>24</v>
      </c>
      <c r="M189" s="23" t="s">
        <v>29</v>
      </c>
      <c r="N189" s="23" t="s">
        <v>26</v>
      </c>
      <c r="O189" s="10"/>
      <c r="P189" s="10"/>
      <c r="Q189" s="10"/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"/>
      <c r="AC189" s="1"/>
      <c r="AD189" s="1"/>
      <c r="AE189" s="1"/>
      <c r="AF189" s="1"/>
      <c r="AG189" s="1"/>
      <c r="AH189" s="1"/>
    </row>
    <row r="190" spans="1:34" ht="19.5" customHeight="1">
      <c r="A190" s="1"/>
      <c r="B190" s="11"/>
      <c r="C190" s="24">
        <v>1</v>
      </c>
      <c r="D190" s="47"/>
      <c r="E190" s="26"/>
      <c r="F190" s="27"/>
      <c r="G190" s="97"/>
      <c r="H190" s="78"/>
      <c r="I190" s="36"/>
      <c r="J190" s="48"/>
      <c r="K190" s="50"/>
      <c r="L190" s="49"/>
      <c r="M190" s="33">
        <f t="shared" ref="M190:M208" si="9">+G190*E190*I190</f>
        <v>0</v>
      </c>
      <c r="N190" s="34"/>
      <c r="O190" s="10"/>
      <c r="P190" s="10"/>
      <c r="Q190" s="10"/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"/>
      <c r="AC190" s="1"/>
      <c r="AD190" s="1"/>
      <c r="AE190" s="1"/>
      <c r="AF190" s="1"/>
      <c r="AG190" s="1"/>
      <c r="AH190" s="1"/>
    </row>
    <row r="191" spans="1:34" ht="19.5" customHeight="1">
      <c r="A191" s="1"/>
      <c r="B191" s="11"/>
      <c r="C191" s="24">
        <v>2</v>
      </c>
      <c r="D191" s="47"/>
      <c r="E191" s="26"/>
      <c r="F191" s="27"/>
      <c r="G191" s="97"/>
      <c r="H191" s="79"/>
      <c r="I191" s="36"/>
      <c r="J191" s="52"/>
      <c r="K191" s="54"/>
      <c r="L191" s="53"/>
      <c r="M191" s="33">
        <f t="shared" si="9"/>
        <v>0</v>
      </c>
      <c r="N191" s="34"/>
      <c r="O191" s="10"/>
      <c r="P191" s="10"/>
      <c r="Q191" s="10"/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"/>
      <c r="AC191" s="1"/>
      <c r="AD191" s="1"/>
      <c r="AE191" s="1"/>
      <c r="AF191" s="1"/>
      <c r="AG191" s="1"/>
      <c r="AH191" s="1"/>
    </row>
    <row r="192" spans="1:34" ht="19.5" customHeight="1">
      <c r="A192" s="1"/>
      <c r="B192" s="11"/>
      <c r="C192" s="24">
        <v>3</v>
      </c>
      <c r="D192" s="47"/>
      <c r="E192" s="26"/>
      <c r="F192" s="27"/>
      <c r="G192" s="97"/>
      <c r="H192" s="79"/>
      <c r="I192" s="36"/>
      <c r="J192" s="52"/>
      <c r="K192" s="54"/>
      <c r="L192" s="53"/>
      <c r="M192" s="33">
        <f t="shared" si="9"/>
        <v>0</v>
      </c>
      <c r="N192" s="34"/>
      <c r="O192" s="10"/>
      <c r="P192" s="10"/>
      <c r="Q192" s="10"/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"/>
      <c r="AC192" s="1"/>
      <c r="AD192" s="1"/>
      <c r="AE192" s="1"/>
      <c r="AF192" s="1"/>
      <c r="AG192" s="1"/>
      <c r="AH192" s="1"/>
    </row>
    <row r="193" spans="1:34" ht="19.5" customHeight="1">
      <c r="A193" s="1"/>
      <c r="B193" s="11"/>
      <c r="C193" s="24">
        <v>4</v>
      </c>
      <c r="D193" s="47"/>
      <c r="E193" s="26"/>
      <c r="F193" s="27"/>
      <c r="G193" s="97"/>
      <c r="H193" s="79"/>
      <c r="I193" s="36"/>
      <c r="J193" s="52"/>
      <c r="K193" s="54"/>
      <c r="L193" s="53"/>
      <c r="M193" s="33">
        <f t="shared" si="9"/>
        <v>0</v>
      </c>
      <c r="N193" s="34"/>
      <c r="O193" s="10"/>
      <c r="P193" s="10"/>
      <c r="Q193" s="10"/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"/>
      <c r="AC193" s="1"/>
      <c r="AD193" s="1"/>
      <c r="AE193" s="1"/>
      <c r="AF193" s="1"/>
      <c r="AG193" s="1"/>
      <c r="AH193" s="1"/>
    </row>
    <row r="194" spans="1:34" ht="19.5" customHeight="1">
      <c r="A194" s="1"/>
      <c r="B194" s="11"/>
      <c r="C194" s="24">
        <v>5</v>
      </c>
      <c r="D194" s="47"/>
      <c r="E194" s="26"/>
      <c r="F194" s="27"/>
      <c r="G194" s="97"/>
      <c r="H194" s="79"/>
      <c r="I194" s="36"/>
      <c r="J194" s="52"/>
      <c r="K194" s="54"/>
      <c r="L194" s="53"/>
      <c r="M194" s="33">
        <f t="shared" si="9"/>
        <v>0</v>
      </c>
      <c r="N194" s="34"/>
      <c r="O194" s="10"/>
      <c r="P194" s="10"/>
      <c r="Q194" s="10"/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"/>
      <c r="AC194" s="1"/>
      <c r="AD194" s="1"/>
      <c r="AE194" s="1"/>
      <c r="AF194" s="1"/>
      <c r="AG194" s="1"/>
      <c r="AH194" s="1"/>
    </row>
    <row r="195" spans="1:34" ht="19.5" customHeight="1">
      <c r="A195" s="1"/>
      <c r="B195" s="11"/>
      <c r="C195" s="24">
        <v>6</v>
      </c>
      <c r="D195" s="47"/>
      <c r="E195" s="26"/>
      <c r="F195" s="27"/>
      <c r="G195" s="97"/>
      <c r="H195" s="79"/>
      <c r="I195" s="36"/>
      <c r="J195" s="52"/>
      <c r="K195" s="54"/>
      <c r="L195" s="53"/>
      <c r="M195" s="33">
        <f t="shared" si="9"/>
        <v>0</v>
      </c>
      <c r="N195" s="34"/>
      <c r="O195" s="10"/>
      <c r="P195" s="10"/>
      <c r="Q195" s="10"/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"/>
      <c r="AC195" s="1"/>
      <c r="AD195" s="1"/>
      <c r="AE195" s="1"/>
      <c r="AF195" s="1"/>
      <c r="AG195" s="1"/>
      <c r="AH195" s="1"/>
    </row>
    <row r="196" spans="1:34" ht="19.5" customHeight="1">
      <c r="A196" s="1"/>
      <c r="B196" s="11"/>
      <c r="C196" s="24">
        <v>7</v>
      </c>
      <c r="D196" s="47"/>
      <c r="E196" s="26"/>
      <c r="F196" s="27"/>
      <c r="G196" s="97"/>
      <c r="H196" s="79"/>
      <c r="I196" s="36"/>
      <c r="J196" s="52"/>
      <c r="K196" s="54"/>
      <c r="L196" s="53"/>
      <c r="M196" s="33">
        <f t="shared" si="9"/>
        <v>0</v>
      </c>
      <c r="N196" s="34"/>
      <c r="O196" s="10"/>
      <c r="P196" s="10"/>
      <c r="Q196" s="10"/>
      <c r="R196" s="9"/>
      <c r="S196" s="10"/>
      <c r="T196" s="10"/>
      <c r="U196" s="10"/>
      <c r="V196" s="10"/>
      <c r="W196" s="10"/>
      <c r="X196" s="10"/>
      <c r="Y196" s="10"/>
      <c r="Z196" s="10"/>
      <c r="AA196" s="10"/>
      <c r="AB196" s="1"/>
      <c r="AC196" s="1"/>
      <c r="AD196" s="1"/>
      <c r="AE196" s="1"/>
      <c r="AF196" s="1"/>
      <c r="AG196" s="1"/>
      <c r="AH196" s="1"/>
    </row>
    <row r="197" spans="1:34" ht="19.5" customHeight="1">
      <c r="A197" s="1"/>
      <c r="B197" s="11"/>
      <c r="C197" s="24">
        <v>8</v>
      </c>
      <c r="D197" s="47"/>
      <c r="E197" s="26"/>
      <c r="F197" s="27"/>
      <c r="G197" s="97"/>
      <c r="H197" s="79"/>
      <c r="I197" s="36"/>
      <c r="J197" s="52"/>
      <c r="K197" s="54"/>
      <c r="L197" s="53"/>
      <c r="M197" s="33">
        <f t="shared" si="9"/>
        <v>0</v>
      </c>
      <c r="N197" s="34"/>
      <c r="O197" s="10"/>
      <c r="P197" s="10"/>
      <c r="Q197" s="10"/>
      <c r="R197" s="9"/>
      <c r="S197" s="10"/>
      <c r="T197" s="10"/>
      <c r="U197" s="10"/>
      <c r="V197" s="10"/>
      <c r="W197" s="10"/>
      <c r="X197" s="10"/>
      <c r="Y197" s="10"/>
      <c r="Z197" s="10"/>
      <c r="AA197" s="10"/>
      <c r="AB197" s="1"/>
      <c r="AC197" s="1"/>
      <c r="AD197" s="1"/>
      <c r="AE197" s="1"/>
      <c r="AF197" s="1"/>
      <c r="AG197" s="1"/>
      <c r="AH197" s="1"/>
    </row>
    <row r="198" spans="1:34" ht="19.5" customHeight="1">
      <c r="A198" s="1"/>
      <c r="B198" s="11"/>
      <c r="C198" s="24">
        <v>9</v>
      </c>
      <c r="D198" s="47"/>
      <c r="E198" s="26"/>
      <c r="F198" s="27"/>
      <c r="G198" s="97"/>
      <c r="H198" s="79"/>
      <c r="I198" s="36"/>
      <c r="J198" s="52"/>
      <c r="K198" s="54"/>
      <c r="L198" s="53"/>
      <c r="M198" s="33">
        <f t="shared" si="9"/>
        <v>0</v>
      </c>
      <c r="N198" s="34"/>
      <c r="O198" s="10"/>
      <c r="P198" s="10"/>
      <c r="Q198" s="10"/>
      <c r="R198" s="9"/>
      <c r="S198" s="10"/>
      <c r="T198" s="10"/>
      <c r="U198" s="10"/>
      <c r="V198" s="10"/>
      <c r="W198" s="10"/>
      <c r="X198" s="10"/>
      <c r="Y198" s="10"/>
      <c r="Z198" s="10"/>
      <c r="AA198" s="10"/>
      <c r="AB198" s="1"/>
      <c r="AC198" s="1"/>
      <c r="AD198" s="1"/>
      <c r="AE198" s="1"/>
      <c r="AF198" s="1"/>
      <c r="AG198" s="1"/>
      <c r="AH198" s="1"/>
    </row>
    <row r="199" spans="1:34" ht="19.5" customHeight="1">
      <c r="A199" s="1"/>
      <c r="B199" s="11"/>
      <c r="C199" s="24">
        <v>10</v>
      </c>
      <c r="D199" s="47"/>
      <c r="E199" s="26"/>
      <c r="F199" s="27"/>
      <c r="G199" s="97"/>
      <c r="H199" s="79"/>
      <c r="I199" s="36"/>
      <c r="J199" s="52"/>
      <c r="K199" s="54"/>
      <c r="L199" s="53"/>
      <c r="M199" s="33">
        <f t="shared" si="9"/>
        <v>0</v>
      </c>
      <c r="N199" s="34"/>
      <c r="O199" s="10"/>
      <c r="P199" s="10"/>
      <c r="Q199" s="10"/>
      <c r="R199" s="9"/>
      <c r="S199" s="10"/>
      <c r="T199" s="10"/>
      <c r="U199" s="10"/>
      <c r="V199" s="10"/>
      <c r="W199" s="10"/>
      <c r="X199" s="10"/>
      <c r="Y199" s="10"/>
      <c r="Z199" s="10"/>
      <c r="AA199" s="10"/>
      <c r="AB199" s="1"/>
      <c r="AC199" s="1"/>
      <c r="AD199" s="1"/>
      <c r="AE199" s="1"/>
      <c r="AF199" s="1"/>
      <c r="AG199" s="1"/>
      <c r="AH199" s="1"/>
    </row>
    <row r="200" spans="1:34" ht="19.5" customHeight="1">
      <c r="A200" s="1"/>
      <c r="B200" s="11"/>
      <c r="C200" s="24">
        <v>11</v>
      </c>
      <c r="D200" s="47"/>
      <c r="E200" s="26"/>
      <c r="F200" s="27"/>
      <c r="G200" s="97"/>
      <c r="H200" s="79"/>
      <c r="I200" s="36"/>
      <c r="J200" s="52"/>
      <c r="K200" s="54"/>
      <c r="L200" s="53"/>
      <c r="M200" s="33">
        <f t="shared" si="9"/>
        <v>0</v>
      </c>
      <c r="N200" s="34"/>
      <c r="O200" s="10"/>
      <c r="P200" s="10"/>
      <c r="Q200" s="10"/>
      <c r="R200" s="9"/>
      <c r="S200" s="10"/>
      <c r="T200" s="10"/>
      <c r="U200" s="10"/>
      <c r="V200" s="10"/>
      <c r="W200" s="10"/>
      <c r="X200" s="10"/>
      <c r="Y200" s="10"/>
      <c r="Z200" s="10"/>
      <c r="AA200" s="10"/>
      <c r="AB200" s="1"/>
      <c r="AC200" s="1"/>
      <c r="AD200" s="1"/>
      <c r="AE200" s="1"/>
      <c r="AF200" s="1"/>
      <c r="AG200" s="1"/>
      <c r="AH200" s="1"/>
    </row>
    <row r="201" spans="1:34" ht="19.5" customHeight="1">
      <c r="A201" s="1"/>
      <c r="B201" s="11"/>
      <c r="C201" s="24">
        <v>12</v>
      </c>
      <c r="D201" s="47"/>
      <c r="E201" s="26"/>
      <c r="F201" s="27"/>
      <c r="G201" s="97"/>
      <c r="H201" s="79"/>
      <c r="I201" s="36"/>
      <c r="J201" s="52"/>
      <c r="K201" s="54"/>
      <c r="L201" s="53"/>
      <c r="M201" s="33">
        <f t="shared" si="9"/>
        <v>0</v>
      </c>
      <c r="N201" s="34"/>
      <c r="O201" s="10"/>
      <c r="P201" s="10"/>
      <c r="Q201" s="10"/>
      <c r="R201" s="9"/>
      <c r="S201" s="10"/>
      <c r="T201" s="10"/>
      <c r="U201" s="10"/>
      <c r="V201" s="10"/>
      <c r="W201" s="10"/>
      <c r="X201" s="10"/>
      <c r="Y201" s="10"/>
      <c r="Z201" s="10"/>
      <c r="AA201" s="10"/>
      <c r="AB201" s="1"/>
      <c r="AC201" s="1"/>
      <c r="AD201" s="1"/>
      <c r="AE201" s="1"/>
      <c r="AF201" s="1"/>
      <c r="AG201" s="1"/>
      <c r="AH201" s="1"/>
    </row>
    <row r="202" spans="1:34" ht="19.5" customHeight="1">
      <c r="A202" s="1"/>
      <c r="B202" s="11"/>
      <c r="C202" s="24">
        <v>13</v>
      </c>
      <c r="D202" s="47"/>
      <c r="E202" s="26"/>
      <c r="F202" s="27"/>
      <c r="G202" s="97"/>
      <c r="H202" s="79"/>
      <c r="I202" s="36"/>
      <c r="J202" s="52"/>
      <c r="K202" s="54"/>
      <c r="L202" s="53"/>
      <c r="M202" s="33">
        <f t="shared" si="9"/>
        <v>0</v>
      </c>
      <c r="N202" s="34"/>
      <c r="O202" s="10"/>
      <c r="P202" s="10"/>
      <c r="Q202" s="10"/>
      <c r="R202" s="9"/>
      <c r="S202" s="10"/>
      <c r="T202" s="10"/>
      <c r="U202" s="10"/>
      <c r="V202" s="10"/>
      <c r="W202" s="10"/>
      <c r="X202" s="10"/>
      <c r="Y202" s="10"/>
      <c r="Z202" s="10"/>
      <c r="AA202" s="10"/>
      <c r="AB202" s="1"/>
      <c r="AC202" s="1"/>
      <c r="AD202" s="1"/>
      <c r="AE202" s="1"/>
      <c r="AF202" s="1"/>
      <c r="AG202" s="1"/>
      <c r="AH202" s="1"/>
    </row>
    <row r="203" spans="1:34" ht="19.5" customHeight="1">
      <c r="A203" s="1"/>
      <c r="B203" s="11"/>
      <c r="C203" s="24">
        <v>14</v>
      </c>
      <c r="D203" s="47"/>
      <c r="E203" s="26"/>
      <c r="F203" s="27"/>
      <c r="G203" s="97"/>
      <c r="H203" s="79"/>
      <c r="I203" s="36"/>
      <c r="J203" s="52"/>
      <c r="K203" s="54"/>
      <c r="L203" s="53"/>
      <c r="M203" s="33">
        <f t="shared" si="9"/>
        <v>0</v>
      </c>
      <c r="N203" s="34"/>
      <c r="O203" s="10"/>
      <c r="P203" s="10"/>
      <c r="Q203" s="10"/>
      <c r="R203" s="9"/>
      <c r="S203" s="10"/>
      <c r="T203" s="10"/>
      <c r="U203" s="10"/>
      <c r="V203" s="10"/>
      <c r="W203" s="10"/>
      <c r="X203" s="10"/>
      <c r="Y203" s="10"/>
      <c r="Z203" s="10"/>
      <c r="AA203" s="10"/>
      <c r="AB203" s="1"/>
      <c r="AC203" s="1"/>
      <c r="AD203" s="1"/>
      <c r="AE203" s="1"/>
      <c r="AF203" s="1"/>
      <c r="AG203" s="1"/>
      <c r="AH203" s="1"/>
    </row>
    <row r="204" spans="1:34" ht="19.5" customHeight="1">
      <c r="A204" s="1"/>
      <c r="B204" s="11"/>
      <c r="C204" s="24">
        <v>15</v>
      </c>
      <c r="D204" s="47"/>
      <c r="E204" s="26"/>
      <c r="F204" s="27"/>
      <c r="G204" s="97"/>
      <c r="H204" s="79"/>
      <c r="I204" s="36"/>
      <c r="J204" s="52"/>
      <c r="K204" s="54"/>
      <c r="L204" s="53"/>
      <c r="M204" s="33">
        <f t="shared" si="9"/>
        <v>0</v>
      </c>
      <c r="N204" s="34"/>
      <c r="O204" s="10"/>
      <c r="P204" s="10"/>
      <c r="Q204" s="10"/>
      <c r="R204" s="9"/>
      <c r="S204" s="10"/>
      <c r="T204" s="10"/>
      <c r="U204" s="10"/>
      <c r="V204" s="10"/>
      <c r="W204" s="10"/>
      <c r="X204" s="10"/>
      <c r="Y204" s="10"/>
      <c r="Z204" s="10"/>
      <c r="AA204" s="10"/>
      <c r="AB204" s="1"/>
      <c r="AC204" s="1"/>
      <c r="AD204" s="1"/>
      <c r="AE204" s="1"/>
      <c r="AF204" s="1"/>
      <c r="AG204" s="1"/>
      <c r="AH204" s="1"/>
    </row>
    <row r="205" spans="1:34" ht="19.5" customHeight="1">
      <c r="A205" s="1"/>
      <c r="B205" s="11"/>
      <c r="C205" s="24">
        <v>16</v>
      </c>
      <c r="D205" s="47"/>
      <c r="E205" s="26"/>
      <c r="F205" s="27"/>
      <c r="G205" s="97"/>
      <c r="H205" s="79"/>
      <c r="I205" s="36"/>
      <c r="J205" s="52"/>
      <c r="K205" s="54"/>
      <c r="L205" s="53"/>
      <c r="M205" s="33">
        <f t="shared" si="9"/>
        <v>0</v>
      </c>
      <c r="N205" s="34"/>
      <c r="O205" s="10"/>
      <c r="P205" s="10"/>
      <c r="Q205" s="10"/>
      <c r="R205" s="9"/>
      <c r="S205" s="10"/>
      <c r="T205" s="10"/>
      <c r="U205" s="10"/>
      <c r="V205" s="10"/>
      <c r="W205" s="10"/>
      <c r="X205" s="10"/>
      <c r="Y205" s="10"/>
      <c r="Z205" s="10"/>
      <c r="AA205" s="10"/>
      <c r="AB205" s="1"/>
      <c r="AC205" s="1"/>
      <c r="AD205" s="1"/>
      <c r="AE205" s="1"/>
      <c r="AF205" s="1"/>
      <c r="AG205" s="1"/>
      <c r="AH205" s="1"/>
    </row>
    <row r="206" spans="1:34" ht="19.5" customHeight="1">
      <c r="A206" s="1"/>
      <c r="B206" s="11"/>
      <c r="C206" s="24">
        <v>17</v>
      </c>
      <c r="D206" s="47"/>
      <c r="E206" s="26"/>
      <c r="F206" s="27"/>
      <c r="G206" s="97"/>
      <c r="H206" s="79"/>
      <c r="I206" s="36"/>
      <c r="J206" s="52"/>
      <c r="K206" s="54"/>
      <c r="L206" s="53"/>
      <c r="M206" s="33">
        <f t="shared" si="9"/>
        <v>0</v>
      </c>
      <c r="N206" s="34"/>
      <c r="O206" s="10"/>
      <c r="P206" s="10"/>
      <c r="Q206" s="10"/>
      <c r="R206" s="9"/>
      <c r="S206" s="10"/>
      <c r="T206" s="10"/>
      <c r="U206" s="10"/>
      <c r="V206" s="10"/>
      <c r="W206" s="10"/>
      <c r="X206" s="10"/>
      <c r="Y206" s="10"/>
      <c r="Z206" s="10"/>
      <c r="AA206" s="10"/>
      <c r="AB206" s="1"/>
      <c r="AC206" s="1"/>
      <c r="AD206" s="1"/>
      <c r="AE206" s="1"/>
      <c r="AF206" s="1"/>
      <c r="AG206" s="1"/>
      <c r="AH206" s="1"/>
    </row>
    <row r="207" spans="1:34" ht="19.5" customHeight="1">
      <c r="A207" s="1"/>
      <c r="B207" s="11"/>
      <c r="C207" s="24">
        <v>18</v>
      </c>
      <c r="D207" s="47"/>
      <c r="E207" s="26"/>
      <c r="F207" s="27"/>
      <c r="G207" s="97"/>
      <c r="H207" s="79"/>
      <c r="I207" s="36"/>
      <c r="J207" s="52"/>
      <c r="K207" s="54"/>
      <c r="L207" s="53"/>
      <c r="M207" s="33">
        <f t="shared" si="9"/>
        <v>0</v>
      </c>
      <c r="N207" s="34"/>
      <c r="O207" s="10"/>
      <c r="P207" s="10"/>
      <c r="Q207" s="10"/>
      <c r="R207" s="9"/>
      <c r="S207" s="10"/>
      <c r="T207" s="10"/>
      <c r="U207" s="10"/>
      <c r="V207" s="10"/>
      <c r="W207" s="10"/>
      <c r="X207" s="10"/>
      <c r="Y207" s="10"/>
      <c r="Z207" s="10"/>
      <c r="AA207" s="10"/>
      <c r="AB207" s="1"/>
      <c r="AC207" s="1"/>
      <c r="AD207" s="1"/>
      <c r="AE207" s="1"/>
      <c r="AF207" s="1"/>
      <c r="AG207" s="1"/>
      <c r="AH207" s="1"/>
    </row>
    <row r="208" spans="1:34" ht="19.5" customHeight="1">
      <c r="A208" s="1"/>
      <c r="B208" s="11"/>
      <c r="C208" s="24">
        <v>19</v>
      </c>
      <c r="D208" s="47"/>
      <c r="E208" s="26"/>
      <c r="F208" s="27"/>
      <c r="G208" s="97"/>
      <c r="H208" s="79"/>
      <c r="I208" s="36"/>
      <c r="J208" s="52"/>
      <c r="K208" s="54"/>
      <c r="L208" s="53"/>
      <c r="M208" s="33">
        <f t="shared" si="9"/>
        <v>0</v>
      </c>
      <c r="N208" s="34"/>
      <c r="O208" s="10"/>
      <c r="P208" s="10"/>
      <c r="Q208" s="10"/>
      <c r="R208" s="9"/>
      <c r="S208" s="10"/>
      <c r="T208" s="10"/>
      <c r="U208" s="10"/>
      <c r="V208" s="10"/>
      <c r="W208" s="10"/>
      <c r="X208" s="10"/>
      <c r="Y208" s="10"/>
      <c r="Z208" s="10"/>
      <c r="AA208" s="10"/>
      <c r="AB208" s="1"/>
      <c r="AC208" s="1"/>
      <c r="AD208" s="1"/>
      <c r="AE208" s="1"/>
      <c r="AF208" s="1"/>
      <c r="AG208" s="1"/>
      <c r="AH208" s="1"/>
    </row>
    <row r="209" spans="1:34" ht="4.5" customHeight="1">
      <c r="A209" s="1"/>
      <c r="B209" s="11"/>
      <c r="C209" s="41"/>
      <c r="D209" s="60"/>
      <c r="E209" s="86"/>
      <c r="F209" s="86"/>
      <c r="G209" s="86"/>
      <c r="H209" s="92"/>
      <c r="I209" s="87"/>
      <c r="J209" s="87"/>
      <c r="K209" s="87"/>
      <c r="L209" s="87"/>
      <c r="M209" s="87"/>
      <c r="N209" s="64"/>
      <c r="O209" s="10"/>
      <c r="P209" s="10"/>
      <c r="Q209" s="10"/>
      <c r="R209" s="9"/>
      <c r="S209" s="10"/>
      <c r="T209" s="10"/>
      <c r="U209" s="10"/>
      <c r="V209" s="10"/>
      <c r="W209" s="10"/>
      <c r="X209" s="10"/>
      <c r="Y209" s="10"/>
      <c r="Z209" s="10"/>
      <c r="AA209" s="10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11"/>
      <c r="C210" s="326" t="s">
        <v>38</v>
      </c>
      <c r="D210" s="327"/>
      <c r="E210" s="327"/>
      <c r="F210" s="327"/>
      <c r="G210" s="327"/>
      <c r="H210" s="327"/>
      <c r="I210" s="327"/>
      <c r="J210" s="327"/>
      <c r="K210" s="327"/>
      <c r="L210" s="328"/>
      <c r="M210" s="65">
        <f>+SUM(M190:M208)</f>
        <v>0</v>
      </c>
      <c r="N210" s="66"/>
      <c r="O210" s="10"/>
      <c r="P210" s="10"/>
      <c r="Q210" s="10"/>
      <c r="R210" s="9"/>
      <c r="S210" s="10"/>
      <c r="T210" s="10"/>
      <c r="U210" s="10"/>
      <c r="V210" s="10"/>
      <c r="W210" s="10"/>
      <c r="X210" s="10"/>
      <c r="Y210" s="10"/>
      <c r="Z210" s="10"/>
      <c r="AA210" s="10"/>
      <c r="AB210" s="1"/>
      <c r="AC210" s="1"/>
      <c r="AD210" s="1"/>
      <c r="AE210" s="1"/>
      <c r="AF210" s="1"/>
      <c r="AG210" s="1"/>
      <c r="AH210" s="1"/>
    </row>
    <row r="211" spans="1:34" ht="6" customHeight="1">
      <c r="A211" s="1"/>
      <c r="B211" s="11"/>
      <c r="C211" s="98"/>
      <c r="D211" s="99"/>
      <c r="E211" s="99"/>
      <c r="F211" s="99"/>
      <c r="G211" s="99"/>
      <c r="H211" s="99"/>
      <c r="I211" s="99"/>
      <c r="J211" s="99"/>
      <c r="K211" s="99"/>
      <c r="L211" s="99"/>
      <c r="M211" s="39"/>
      <c r="N211" s="40"/>
      <c r="O211" s="10"/>
      <c r="P211" s="10"/>
      <c r="Q211" s="10"/>
      <c r="R211" s="9"/>
      <c r="S211" s="10"/>
      <c r="T211" s="10"/>
      <c r="U211" s="10"/>
      <c r="V211" s="10"/>
      <c r="W211" s="10"/>
      <c r="X211" s="10"/>
      <c r="Y211" s="10"/>
      <c r="Z211" s="10"/>
      <c r="AA211" s="10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1"/>
      <c r="C212" s="324" t="s">
        <v>41</v>
      </c>
      <c r="D212" s="311"/>
      <c r="E212" s="311"/>
      <c r="F212" s="311"/>
      <c r="G212" s="311"/>
      <c r="H212" s="311"/>
      <c r="I212" s="311"/>
      <c r="J212" s="311"/>
      <c r="K212" s="311"/>
      <c r="L212" s="311"/>
      <c r="M212" s="311"/>
      <c r="N212" s="308"/>
      <c r="O212" s="10"/>
      <c r="P212" s="10"/>
      <c r="Q212" s="10"/>
      <c r="R212" s="9"/>
      <c r="S212" s="10"/>
      <c r="T212" s="10"/>
      <c r="U212" s="10"/>
      <c r="V212" s="10"/>
      <c r="W212" s="10"/>
      <c r="X212" s="10"/>
      <c r="Y212" s="10"/>
      <c r="Z212" s="10"/>
      <c r="AA212" s="10"/>
      <c r="AB212" s="1"/>
      <c r="AC212" s="1"/>
      <c r="AD212" s="1"/>
      <c r="AE212" s="1"/>
      <c r="AF212" s="1"/>
      <c r="AG212" s="1"/>
      <c r="AH212" s="1"/>
    </row>
    <row r="213" spans="1:34" ht="3.75" customHeight="1">
      <c r="A213" s="1"/>
      <c r="B213" s="11"/>
      <c r="C213" s="41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70"/>
      <c r="O213" s="10"/>
      <c r="P213" s="10"/>
      <c r="Q213" s="10"/>
      <c r="R213" s="9"/>
      <c r="S213" s="10"/>
      <c r="T213" s="10"/>
      <c r="U213" s="10"/>
      <c r="V213" s="10"/>
      <c r="W213" s="10"/>
      <c r="X213" s="10"/>
      <c r="Y213" s="10"/>
      <c r="Z213" s="10"/>
      <c r="AA213" s="10"/>
      <c r="AB213" s="1"/>
      <c r="AC213" s="1"/>
      <c r="AD213" s="1"/>
      <c r="AE213" s="1"/>
      <c r="AF213" s="1"/>
      <c r="AG213" s="1"/>
      <c r="AH213" s="1"/>
    </row>
    <row r="214" spans="1:34" ht="44.25" customHeight="1">
      <c r="A214" s="1"/>
      <c r="B214" s="11"/>
      <c r="C214" s="20" t="s">
        <v>15</v>
      </c>
      <c r="D214" s="23" t="s">
        <v>16</v>
      </c>
      <c r="E214" s="73" t="s">
        <v>17</v>
      </c>
      <c r="F214" s="74" t="s">
        <v>18</v>
      </c>
      <c r="G214" s="23" t="s">
        <v>19</v>
      </c>
      <c r="H214" s="88" t="s">
        <v>20</v>
      </c>
      <c r="I214" s="23" t="s">
        <v>21</v>
      </c>
      <c r="J214" s="23" t="s">
        <v>22</v>
      </c>
      <c r="K214" s="23" t="s">
        <v>23</v>
      </c>
      <c r="L214" s="23" t="s">
        <v>24</v>
      </c>
      <c r="M214" s="23" t="s">
        <v>29</v>
      </c>
      <c r="N214" s="23" t="s">
        <v>26</v>
      </c>
      <c r="O214" s="10"/>
      <c r="P214" s="10"/>
      <c r="Q214" s="10"/>
      <c r="R214" s="9"/>
      <c r="S214" s="10"/>
      <c r="T214" s="10"/>
      <c r="U214" s="10"/>
      <c r="V214" s="10"/>
      <c r="W214" s="10"/>
      <c r="X214" s="10"/>
      <c r="Y214" s="10"/>
      <c r="Z214" s="10"/>
      <c r="AA214" s="10"/>
      <c r="AB214" s="1"/>
      <c r="AC214" s="1"/>
      <c r="AD214" s="1"/>
      <c r="AE214" s="1"/>
      <c r="AF214" s="1"/>
      <c r="AG214" s="1"/>
      <c r="AH214" s="1"/>
    </row>
    <row r="215" spans="1:34" ht="19.5" customHeight="1">
      <c r="A215" s="1"/>
      <c r="B215" s="11"/>
      <c r="C215" s="24">
        <v>1</v>
      </c>
      <c r="D215" s="100"/>
      <c r="E215" s="26"/>
      <c r="F215" s="27"/>
      <c r="G215" s="48"/>
      <c r="H215" s="49"/>
      <c r="I215" s="30"/>
      <c r="J215" s="48"/>
      <c r="K215" s="50"/>
      <c r="L215" s="49"/>
      <c r="M215" s="33">
        <f t="shared" ref="M215:M233" si="10">+I215*E215</f>
        <v>0</v>
      </c>
      <c r="N215" s="34"/>
      <c r="O215" s="10"/>
      <c r="P215" s="10"/>
      <c r="Q215" s="10"/>
      <c r="R215" s="9"/>
      <c r="S215" s="10"/>
      <c r="T215" s="10"/>
      <c r="U215" s="10"/>
      <c r="V215" s="10"/>
      <c r="W215" s="10"/>
      <c r="X215" s="10"/>
      <c r="Y215" s="10"/>
      <c r="Z215" s="10"/>
      <c r="AA215" s="10"/>
      <c r="AB215" s="1"/>
      <c r="AC215" s="1"/>
      <c r="AD215" s="1"/>
      <c r="AE215" s="1"/>
      <c r="AF215" s="1"/>
      <c r="AG215" s="1"/>
      <c r="AH215" s="1"/>
    </row>
    <row r="216" spans="1:34" ht="19.5" customHeight="1">
      <c r="A216" s="1"/>
      <c r="B216" s="11"/>
      <c r="C216" s="24">
        <v>2</v>
      </c>
      <c r="D216" s="100"/>
      <c r="E216" s="26"/>
      <c r="F216" s="27"/>
      <c r="G216" s="52"/>
      <c r="H216" s="53"/>
      <c r="I216" s="36"/>
      <c r="J216" s="52"/>
      <c r="K216" s="54"/>
      <c r="L216" s="53"/>
      <c r="M216" s="33">
        <f t="shared" si="10"/>
        <v>0</v>
      </c>
      <c r="N216" s="34"/>
      <c r="O216" s="10"/>
      <c r="P216" s="10"/>
      <c r="Q216" s="10"/>
      <c r="R216" s="9"/>
      <c r="S216" s="10"/>
      <c r="T216" s="10"/>
      <c r="U216" s="10"/>
      <c r="V216" s="10"/>
      <c r="W216" s="10"/>
      <c r="X216" s="10"/>
      <c r="Y216" s="10"/>
      <c r="Z216" s="10"/>
      <c r="AA216" s="10"/>
      <c r="AB216" s="1"/>
      <c r="AC216" s="1"/>
      <c r="AD216" s="1"/>
      <c r="AE216" s="1"/>
      <c r="AF216" s="1"/>
      <c r="AG216" s="1"/>
      <c r="AH216" s="1"/>
    </row>
    <row r="217" spans="1:34" ht="19.5" customHeight="1">
      <c r="A217" s="1"/>
      <c r="B217" s="11"/>
      <c r="C217" s="24">
        <v>3</v>
      </c>
      <c r="D217" s="100"/>
      <c r="E217" s="26"/>
      <c r="F217" s="27"/>
      <c r="G217" s="52"/>
      <c r="H217" s="53"/>
      <c r="I217" s="36"/>
      <c r="J217" s="52"/>
      <c r="K217" s="54"/>
      <c r="L217" s="53"/>
      <c r="M217" s="33">
        <f t="shared" si="10"/>
        <v>0</v>
      </c>
      <c r="N217" s="34"/>
      <c r="O217" s="10"/>
      <c r="P217" s="10"/>
      <c r="Q217" s="10"/>
      <c r="R217" s="9"/>
      <c r="S217" s="10"/>
      <c r="T217" s="10"/>
      <c r="U217" s="10"/>
      <c r="V217" s="10"/>
      <c r="W217" s="10"/>
      <c r="X217" s="10"/>
      <c r="Y217" s="10"/>
      <c r="Z217" s="10"/>
      <c r="AA217" s="10"/>
      <c r="AB217" s="1"/>
      <c r="AC217" s="1"/>
      <c r="AD217" s="1"/>
      <c r="AE217" s="1"/>
      <c r="AF217" s="1"/>
      <c r="AG217" s="1"/>
      <c r="AH217" s="1"/>
    </row>
    <row r="218" spans="1:34" ht="19.5" customHeight="1">
      <c r="A218" s="1"/>
      <c r="B218" s="11"/>
      <c r="C218" s="24">
        <v>4</v>
      </c>
      <c r="D218" s="100"/>
      <c r="E218" s="26"/>
      <c r="F218" s="27"/>
      <c r="G218" s="52"/>
      <c r="H218" s="53"/>
      <c r="I218" s="36"/>
      <c r="J218" s="52"/>
      <c r="K218" s="54"/>
      <c r="L218" s="53"/>
      <c r="M218" s="33">
        <f t="shared" si="10"/>
        <v>0</v>
      </c>
      <c r="N218" s="34"/>
      <c r="O218" s="10"/>
      <c r="P218" s="10"/>
      <c r="Q218" s="10"/>
      <c r="R218" s="9"/>
      <c r="S218" s="10"/>
      <c r="T218" s="10"/>
      <c r="U218" s="10"/>
      <c r="V218" s="10"/>
      <c r="W218" s="10"/>
      <c r="X218" s="10"/>
      <c r="Y218" s="10"/>
      <c r="Z218" s="10"/>
      <c r="AA218" s="10"/>
      <c r="AB218" s="1"/>
      <c r="AC218" s="1"/>
      <c r="AD218" s="1"/>
      <c r="AE218" s="1"/>
      <c r="AF218" s="1"/>
      <c r="AG218" s="1"/>
      <c r="AH218" s="1"/>
    </row>
    <row r="219" spans="1:34" ht="19.5" customHeight="1">
      <c r="A219" s="1"/>
      <c r="B219" s="11"/>
      <c r="C219" s="24">
        <v>5</v>
      </c>
      <c r="D219" s="100"/>
      <c r="E219" s="26"/>
      <c r="F219" s="27"/>
      <c r="G219" s="52"/>
      <c r="H219" s="53"/>
      <c r="I219" s="36"/>
      <c r="J219" s="52"/>
      <c r="K219" s="54"/>
      <c r="L219" s="53"/>
      <c r="M219" s="33">
        <f t="shared" si="10"/>
        <v>0</v>
      </c>
      <c r="N219" s="34"/>
      <c r="O219" s="10"/>
      <c r="P219" s="10"/>
      <c r="Q219" s="10"/>
      <c r="R219" s="9"/>
      <c r="S219" s="10"/>
      <c r="T219" s="10"/>
      <c r="U219" s="10"/>
      <c r="V219" s="10"/>
      <c r="W219" s="10"/>
      <c r="X219" s="10"/>
      <c r="Y219" s="10"/>
      <c r="Z219" s="10"/>
      <c r="AA219" s="10"/>
      <c r="AB219" s="1"/>
      <c r="AC219" s="1"/>
      <c r="AD219" s="1"/>
      <c r="AE219" s="1"/>
      <c r="AF219" s="1"/>
      <c r="AG219" s="1"/>
      <c r="AH219" s="1"/>
    </row>
    <row r="220" spans="1:34" ht="19.5" customHeight="1">
      <c r="A220" s="1"/>
      <c r="B220" s="11"/>
      <c r="C220" s="24">
        <v>6</v>
      </c>
      <c r="D220" s="100"/>
      <c r="E220" s="26"/>
      <c r="F220" s="27"/>
      <c r="G220" s="52"/>
      <c r="H220" s="53"/>
      <c r="I220" s="36"/>
      <c r="J220" s="52"/>
      <c r="K220" s="54"/>
      <c r="L220" s="53"/>
      <c r="M220" s="33">
        <f t="shared" si="10"/>
        <v>0</v>
      </c>
      <c r="N220" s="34"/>
      <c r="O220" s="10"/>
      <c r="P220" s="10"/>
      <c r="Q220" s="10"/>
      <c r="R220" s="9"/>
      <c r="S220" s="10"/>
      <c r="T220" s="10"/>
      <c r="U220" s="10"/>
      <c r="V220" s="10"/>
      <c r="W220" s="10"/>
      <c r="X220" s="10"/>
      <c r="Y220" s="10"/>
      <c r="Z220" s="10"/>
      <c r="AA220" s="10"/>
      <c r="AB220" s="1"/>
      <c r="AC220" s="1"/>
      <c r="AD220" s="1"/>
      <c r="AE220" s="1"/>
      <c r="AF220" s="1"/>
      <c r="AG220" s="1"/>
      <c r="AH220" s="1"/>
    </row>
    <row r="221" spans="1:34" ht="19.5" customHeight="1">
      <c r="A221" s="1"/>
      <c r="B221" s="11"/>
      <c r="C221" s="24">
        <v>7</v>
      </c>
      <c r="D221" s="100"/>
      <c r="E221" s="26"/>
      <c r="F221" s="27"/>
      <c r="G221" s="52"/>
      <c r="H221" s="53"/>
      <c r="I221" s="36"/>
      <c r="J221" s="52"/>
      <c r="K221" s="54"/>
      <c r="L221" s="53"/>
      <c r="M221" s="33">
        <f t="shared" si="10"/>
        <v>0</v>
      </c>
      <c r="N221" s="34"/>
      <c r="O221" s="10"/>
      <c r="P221" s="10"/>
      <c r="Q221" s="10"/>
      <c r="R221" s="9"/>
      <c r="S221" s="10"/>
      <c r="T221" s="10"/>
      <c r="U221" s="10"/>
      <c r="V221" s="10"/>
      <c r="W221" s="10"/>
      <c r="X221" s="10"/>
      <c r="Y221" s="10"/>
      <c r="Z221" s="10"/>
      <c r="AA221" s="10"/>
      <c r="AB221" s="1"/>
      <c r="AC221" s="1"/>
      <c r="AD221" s="1"/>
      <c r="AE221" s="1"/>
      <c r="AF221" s="1"/>
      <c r="AG221" s="1"/>
      <c r="AH221" s="1"/>
    </row>
    <row r="222" spans="1:34" ht="19.5" customHeight="1">
      <c r="A222" s="1"/>
      <c r="B222" s="11"/>
      <c r="C222" s="24">
        <v>8</v>
      </c>
      <c r="D222" s="100"/>
      <c r="E222" s="26"/>
      <c r="F222" s="27"/>
      <c r="G222" s="52"/>
      <c r="H222" s="53"/>
      <c r="I222" s="36"/>
      <c r="J222" s="52"/>
      <c r="K222" s="54"/>
      <c r="L222" s="53"/>
      <c r="M222" s="33">
        <f t="shared" si="10"/>
        <v>0</v>
      </c>
      <c r="N222" s="34"/>
      <c r="O222" s="10"/>
      <c r="P222" s="10"/>
      <c r="Q222" s="10"/>
      <c r="R222" s="9"/>
      <c r="S222" s="10"/>
      <c r="T222" s="10"/>
      <c r="U222" s="10"/>
      <c r="V222" s="10"/>
      <c r="W222" s="10"/>
      <c r="X222" s="10"/>
      <c r="Y222" s="10"/>
      <c r="Z222" s="10"/>
      <c r="AA222" s="10"/>
      <c r="AB222" s="1"/>
      <c r="AC222" s="1"/>
      <c r="AD222" s="1"/>
      <c r="AE222" s="1"/>
      <c r="AF222" s="1"/>
      <c r="AG222" s="1"/>
      <c r="AH222" s="1"/>
    </row>
    <row r="223" spans="1:34" ht="19.5" customHeight="1">
      <c r="A223" s="1"/>
      <c r="B223" s="11"/>
      <c r="C223" s="24">
        <v>9</v>
      </c>
      <c r="D223" s="100"/>
      <c r="E223" s="26"/>
      <c r="F223" s="27"/>
      <c r="G223" s="52"/>
      <c r="H223" s="53"/>
      <c r="I223" s="36"/>
      <c r="J223" s="52"/>
      <c r="K223" s="54"/>
      <c r="L223" s="53"/>
      <c r="M223" s="33">
        <f t="shared" si="10"/>
        <v>0</v>
      </c>
      <c r="N223" s="34"/>
      <c r="O223" s="10"/>
      <c r="P223" s="10"/>
      <c r="Q223" s="10"/>
      <c r="R223" s="9"/>
      <c r="S223" s="10"/>
      <c r="T223" s="10"/>
      <c r="U223" s="10"/>
      <c r="V223" s="10"/>
      <c r="W223" s="10"/>
      <c r="X223" s="10"/>
      <c r="Y223" s="10"/>
      <c r="Z223" s="10"/>
      <c r="AA223" s="10"/>
      <c r="AB223" s="1"/>
      <c r="AC223" s="1"/>
      <c r="AD223" s="1"/>
      <c r="AE223" s="1"/>
      <c r="AF223" s="1"/>
      <c r="AG223" s="1"/>
      <c r="AH223" s="1"/>
    </row>
    <row r="224" spans="1:34" ht="19.5" customHeight="1">
      <c r="A224" s="1"/>
      <c r="B224" s="11"/>
      <c r="C224" s="24">
        <v>10</v>
      </c>
      <c r="D224" s="100"/>
      <c r="E224" s="26"/>
      <c r="F224" s="27"/>
      <c r="G224" s="52"/>
      <c r="H224" s="53"/>
      <c r="I224" s="36"/>
      <c r="J224" s="52"/>
      <c r="K224" s="54"/>
      <c r="L224" s="53"/>
      <c r="M224" s="33">
        <f t="shared" si="10"/>
        <v>0</v>
      </c>
      <c r="N224" s="34"/>
      <c r="O224" s="10"/>
      <c r="P224" s="10"/>
      <c r="Q224" s="10"/>
      <c r="R224" s="9"/>
      <c r="S224" s="10"/>
      <c r="T224" s="10"/>
      <c r="U224" s="10"/>
      <c r="V224" s="10"/>
      <c r="W224" s="10"/>
      <c r="X224" s="10"/>
      <c r="Y224" s="10"/>
      <c r="Z224" s="10"/>
      <c r="AA224" s="10"/>
      <c r="AB224" s="1"/>
      <c r="AC224" s="1"/>
      <c r="AD224" s="1"/>
      <c r="AE224" s="1"/>
      <c r="AF224" s="1"/>
      <c r="AG224" s="1"/>
      <c r="AH224" s="1"/>
    </row>
    <row r="225" spans="1:34" ht="19.5" customHeight="1">
      <c r="A225" s="1"/>
      <c r="B225" s="11"/>
      <c r="C225" s="24">
        <v>11</v>
      </c>
      <c r="D225" s="100"/>
      <c r="E225" s="26"/>
      <c r="F225" s="27"/>
      <c r="G225" s="52"/>
      <c r="H225" s="53"/>
      <c r="I225" s="36"/>
      <c r="J225" s="52"/>
      <c r="K225" s="54"/>
      <c r="L225" s="53"/>
      <c r="M225" s="33">
        <f t="shared" si="10"/>
        <v>0</v>
      </c>
      <c r="N225" s="34"/>
      <c r="O225" s="10"/>
      <c r="P225" s="10"/>
      <c r="Q225" s="10"/>
      <c r="R225" s="9"/>
      <c r="S225" s="10"/>
      <c r="T225" s="10"/>
      <c r="U225" s="10"/>
      <c r="V225" s="10"/>
      <c r="W225" s="10"/>
      <c r="X225" s="10"/>
      <c r="Y225" s="10"/>
      <c r="Z225" s="10"/>
      <c r="AA225" s="10"/>
      <c r="AB225" s="1"/>
      <c r="AC225" s="1"/>
      <c r="AD225" s="1"/>
      <c r="AE225" s="1"/>
      <c r="AF225" s="1"/>
      <c r="AG225" s="1"/>
      <c r="AH225" s="1"/>
    </row>
    <row r="226" spans="1:34" ht="19.5" customHeight="1">
      <c r="A226" s="1"/>
      <c r="B226" s="11"/>
      <c r="C226" s="24">
        <v>12</v>
      </c>
      <c r="D226" s="100"/>
      <c r="E226" s="26"/>
      <c r="F226" s="27"/>
      <c r="G226" s="52"/>
      <c r="H226" s="53"/>
      <c r="I226" s="36"/>
      <c r="J226" s="52"/>
      <c r="K226" s="54"/>
      <c r="L226" s="53"/>
      <c r="M226" s="33">
        <f t="shared" si="10"/>
        <v>0</v>
      </c>
      <c r="N226" s="34"/>
      <c r="O226" s="10"/>
      <c r="P226" s="10"/>
      <c r="Q226" s="10"/>
      <c r="R226" s="9"/>
      <c r="S226" s="10"/>
      <c r="T226" s="10"/>
      <c r="U226" s="10"/>
      <c r="V226" s="10"/>
      <c r="W226" s="10"/>
      <c r="X226" s="10"/>
      <c r="Y226" s="10"/>
      <c r="Z226" s="10"/>
      <c r="AA226" s="10"/>
      <c r="AB226" s="1"/>
      <c r="AC226" s="1"/>
      <c r="AD226" s="1"/>
      <c r="AE226" s="1"/>
      <c r="AF226" s="1"/>
      <c r="AG226" s="1"/>
      <c r="AH226" s="1"/>
    </row>
    <row r="227" spans="1:34" ht="19.5" customHeight="1">
      <c r="A227" s="1"/>
      <c r="B227" s="11"/>
      <c r="C227" s="24">
        <v>13</v>
      </c>
      <c r="D227" s="100"/>
      <c r="E227" s="26"/>
      <c r="F227" s="27"/>
      <c r="G227" s="52"/>
      <c r="H227" s="53"/>
      <c r="I227" s="36"/>
      <c r="J227" s="52"/>
      <c r="K227" s="54"/>
      <c r="L227" s="53"/>
      <c r="M227" s="33">
        <f t="shared" si="10"/>
        <v>0</v>
      </c>
      <c r="N227" s="34"/>
      <c r="O227" s="10"/>
      <c r="P227" s="10"/>
      <c r="Q227" s="10"/>
      <c r="R227" s="9"/>
      <c r="S227" s="10"/>
      <c r="T227" s="10"/>
      <c r="U227" s="10"/>
      <c r="V227" s="10"/>
      <c r="W227" s="10"/>
      <c r="X227" s="10"/>
      <c r="Y227" s="10"/>
      <c r="Z227" s="10"/>
      <c r="AA227" s="10"/>
      <c r="AB227" s="1"/>
      <c r="AC227" s="1"/>
      <c r="AD227" s="1"/>
      <c r="AE227" s="1"/>
      <c r="AF227" s="1"/>
      <c r="AG227" s="1"/>
      <c r="AH227" s="1"/>
    </row>
    <row r="228" spans="1:34" ht="19.5" customHeight="1">
      <c r="A228" s="1"/>
      <c r="B228" s="11"/>
      <c r="C228" s="24">
        <v>14</v>
      </c>
      <c r="D228" s="100"/>
      <c r="E228" s="26"/>
      <c r="F228" s="27"/>
      <c r="G228" s="52"/>
      <c r="H228" s="53"/>
      <c r="I228" s="36"/>
      <c r="J228" s="52"/>
      <c r="K228" s="54"/>
      <c r="L228" s="53"/>
      <c r="M228" s="33">
        <f t="shared" si="10"/>
        <v>0</v>
      </c>
      <c r="N228" s="34"/>
      <c r="O228" s="10"/>
      <c r="P228" s="10"/>
      <c r="Q228" s="10"/>
      <c r="R228" s="9"/>
      <c r="S228" s="10"/>
      <c r="T228" s="10"/>
      <c r="U228" s="10"/>
      <c r="V228" s="10"/>
      <c r="W228" s="10"/>
      <c r="X228" s="10"/>
      <c r="Y228" s="10"/>
      <c r="Z228" s="10"/>
      <c r="AA228" s="10"/>
      <c r="AB228" s="1"/>
      <c r="AC228" s="1"/>
      <c r="AD228" s="1"/>
      <c r="AE228" s="1"/>
      <c r="AF228" s="1"/>
      <c r="AG228" s="1"/>
      <c r="AH228" s="1"/>
    </row>
    <row r="229" spans="1:34" ht="19.5" customHeight="1">
      <c r="A229" s="1"/>
      <c r="B229" s="11"/>
      <c r="C229" s="24">
        <v>15</v>
      </c>
      <c r="D229" s="100"/>
      <c r="E229" s="26"/>
      <c r="F229" s="27"/>
      <c r="G229" s="52"/>
      <c r="H229" s="53"/>
      <c r="I229" s="36"/>
      <c r="J229" s="52"/>
      <c r="K229" s="54"/>
      <c r="L229" s="53"/>
      <c r="M229" s="33">
        <f t="shared" si="10"/>
        <v>0</v>
      </c>
      <c r="N229" s="34"/>
      <c r="O229" s="10"/>
      <c r="P229" s="10"/>
      <c r="Q229" s="10"/>
      <c r="R229" s="9"/>
      <c r="S229" s="10"/>
      <c r="T229" s="10"/>
      <c r="U229" s="10"/>
      <c r="V229" s="10"/>
      <c r="W229" s="10"/>
      <c r="X229" s="10"/>
      <c r="Y229" s="10"/>
      <c r="Z229" s="10"/>
      <c r="AA229" s="10"/>
      <c r="AB229" s="1"/>
      <c r="AC229" s="1"/>
      <c r="AD229" s="1"/>
      <c r="AE229" s="1"/>
      <c r="AF229" s="1"/>
      <c r="AG229" s="1"/>
      <c r="AH229" s="1"/>
    </row>
    <row r="230" spans="1:34" ht="19.5" customHeight="1">
      <c r="A230" s="1"/>
      <c r="B230" s="11"/>
      <c r="C230" s="24">
        <v>16</v>
      </c>
      <c r="D230" s="100"/>
      <c r="E230" s="26"/>
      <c r="F230" s="27"/>
      <c r="G230" s="52"/>
      <c r="H230" s="53"/>
      <c r="I230" s="36"/>
      <c r="J230" s="52"/>
      <c r="K230" s="54"/>
      <c r="L230" s="53"/>
      <c r="M230" s="33">
        <f t="shared" si="10"/>
        <v>0</v>
      </c>
      <c r="N230" s="34"/>
      <c r="O230" s="10"/>
      <c r="P230" s="10"/>
      <c r="Q230" s="10"/>
      <c r="R230" s="9"/>
      <c r="S230" s="10"/>
      <c r="T230" s="10"/>
      <c r="U230" s="10"/>
      <c r="V230" s="10"/>
      <c r="W230" s="10"/>
      <c r="X230" s="10"/>
      <c r="Y230" s="10"/>
      <c r="Z230" s="10"/>
      <c r="AA230" s="10"/>
      <c r="AB230" s="1"/>
      <c r="AC230" s="1"/>
      <c r="AD230" s="1"/>
      <c r="AE230" s="1"/>
      <c r="AF230" s="1"/>
      <c r="AG230" s="1"/>
      <c r="AH230" s="1"/>
    </row>
    <row r="231" spans="1:34" ht="19.5" customHeight="1">
      <c r="A231" s="1"/>
      <c r="B231" s="11"/>
      <c r="C231" s="24">
        <v>17</v>
      </c>
      <c r="D231" s="100"/>
      <c r="E231" s="26"/>
      <c r="F231" s="27"/>
      <c r="G231" s="52"/>
      <c r="H231" s="53"/>
      <c r="I231" s="36"/>
      <c r="J231" s="52"/>
      <c r="K231" s="54"/>
      <c r="L231" s="53"/>
      <c r="M231" s="33">
        <f t="shared" si="10"/>
        <v>0</v>
      </c>
      <c r="N231" s="34"/>
      <c r="O231" s="10"/>
      <c r="P231" s="10"/>
      <c r="Q231" s="10"/>
      <c r="R231" s="9"/>
      <c r="S231" s="10"/>
      <c r="T231" s="10"/>
      <c r="U231" s="10"/>
      <c r="V231" s="10"/>
      <c r="W231" s="10"/>
      <c r="X231" s="10"/>
      <c r="Y231" s="10"/>
      <c r="Z231" s="10"/>
      <c r="AA231" s="10"/>
      <c r="AB231" s="1"/>
      <c r="AC231" s="1"/>
      <c r="AD231" s="1"/>
      <c r="AE231" s="1"/>
      <c r="AF231" s="1"/>
      <c r="AG231" s="1"/>
      <c r="AH231" s="1"/>
    </row>
    <row r="232" spans="1:34" ht="19.5" customHeight="1">
      <c r="A232" s="1"/>
      <c r="B232" s="11"/>
      <c r="C232" s="24">
        <v>18</v>
      </c>
      <c r="D232" s="100"/>
      <c r="E232" s="26"/>
      <c r="F232" s="27"/>
      <c r="G232" s="52"/>
      <c r="H232" s="53"/>
      <c r="I232" s="36"/>
      <c r="J232" s="52"/>
      <c r="K232" s="54"/>
      <c r="L232" s="53"/>
      <c r="M232" s="33">
        <f t="shared" si="10"/>
        <v>0</v>
      </c>
      <c r="N232" s="34"/>
      <c r="O232" s="10"/>
      <c r="P232" s="10"/>
      <c r="Q232" s="10"/>
      <c r="R232" s="9"/>
      <c r="S232" s="10"/>
      <c r="T232" s="10"/>
      <c r="U232" s="10"/>
      <c r="V232" s="10"/>
      <c r="W232" s="10"/>
      <c r="X232" s="10"/>
      <c r="Y232" s="10"/>
      <c r="Z232" s="10"/>
      <c r="AA232" s="10"/>
      <c r="AB232" s="1"/>
      <c r="AC232" s="1"/>
      <c r="AD232" s="1"/>
      <c r="AE232" s="1"/>
      <c r="AF232" s="1"/>
      <c r="AG232" s="1"/>
      <c r="AH232" s="1"/>
    </row>
    <row r="233" spans="1:34" ht="19.5" customHeight="1">
      <c r="A233" s="1"/>
      <c r="B233" s="11"/>
      <c r="C233" s="24">
        <v>19</v>
      </c>
      <c r="D233" s="100"/>
      <c r="E233" s="26"/>
      <c r="F233" s="27"/>
      <c r="G233" s="52"/>
      <c r="H233" s="53"/>
      <c r="I233" s="36"/>
      <c r="J233" s="52"/>
      <c r="K233" s="54"/>
      <c r="L233" s="53"/>
      <c r="M233" s="33">
        <f t="shared" si="10"/>
        <v>0</v>
      </c>
      <c r="N233" s="34"/>
      <c r="O233" s="10"/>
      <c r="P233" s="10"/>
      <c r="Q233" s="10"/>
      <c r="R233" s="9"/>
      <c r="S233" s="10"/>
      <c r="T233" s="10"/>
      <c r="U233" s="10"/>
      <c r="V233" s="10"/>
      <c r="W233" s="10"/>
      <c r="X233" s="10"/>
      <c r="Y233" s="10"/>
      <c r="Z233" s="10"/>
      <c r="AA233" s="10"/>
      <c r="AB233" s="1"/>
      <c r="AC233" s="1"/>
      <c r="AD233" s="1"/>
      <c r="AE233" s="1"/>
      <c r="AF233" s="1"/>
      <c r="AG233" s="1"/>
      <c r="AH233" s="1"/>
    </row>
    <row r="234" spans="1:34" ht="4.5" customHeight="1">
      <c r="A234" s="1"/>
      <c r="B234" s="11"/>
      <c r="C234" s="41"/>
      <c r="D234" s="60"/>
      <c r="E234" s="86"/>
      <c r="F234" s="86"/>
      <c r="G234" s="86"/>
      <c r="H234" s="92"/>
      <c r="I234" s="87"/>
      <c r="J234" s="87"/>
      <c r="K234" s="87"/>
      <c r="L234" s="87"/>
      <c r="M234" s="87"/>
      <c r="N234" s="64"/>
      <c r="O234" s="10"/>
      <c r="P234" s="10"/>
      <c r="Q234" s="10"/>
      <c r="R234" s="9"/>
      <c r="S234" s="10"/>
      <c r="T234" s="10"/>
      <c r="U234" s="10"/>
      <c r="V234" s="10"/>
      <c r="W234" s="10"/>
      <c r="X234" s="10"/>
      <c r="Y234" s="10"/>
      <c r="Z234" s="10"/>
      <c r="AA234" s="10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11"/>
      <c r="C235" s="329" t="s">
        <v>38</v>
      </c>
      <c r="D235" s="311"/>
      <c r="E235" s="311"/>
      <c r="F235" s="311"/>
      <c r="G235" s="311"/>
      <c r="H235" s="311"/>
      <c r="I235" s="311"/>
      <c r="J235" s="311"/>
      <c r="K235" s="311"/>
      <c r="L235" s="308"/>
      <c r="M235" s="65">
        <f>+SUM(M215:M233)</f>
        <v>0</v>
      </c>
      <c r="N235" s="66"/>
      <c r="O235" s="10"/>
      <c r="P235" s="10"/>
      <c r="Q235" s="10"/>
      <c r="R235" s="9"/>
      <c r="S235" s="10"/>
      <c r="T235" s="10"/>
      <c r="U235" s="10"/>
      <c r="V235" s="10"/>
      <c r="W235" s="10"/>
      <c r="X235" s="10"/>
      <c r="Y235" s="10"/>
      <c r="Z235" s="10"/>
      <c r="AA235" s="10"/>
      <c r="AB235" s="1"/>
      <c r="AC235" s="1"/>
      <c r="AD235" s="1"/>
      <c r="AE235" s="1"/>
      <c r="AF235" s="1"/>
      <c r="AG235" s="1"/>
      <c r="AH235" s="1"/>
    </row>
    <row r="236" spans="1:34" ht="5.25" customHeight="1">
      <c r="A236" s="1"/>
      <c r="B236" s="11"/>
      <c r="C236" s="98"/>
      <c r="D236" s="99"/>
      <c r="E236" s="99"/>
      <c r="F236" s="99"/>
      <c r="G236" s="99"/>
      <c r="H236" s="99"/>
      <c r="I236" s="99"/>
      <c r="J236" s="99"/>
      <c r="K236" s="99"/>
      <c r="L236" s="99"/>
      <c r="M236" s="39"/>
      <c r="N236" s="40"/>
      <c r="O236" s="10"/>
      <c r="P236" s="10"/>
      <c r="Q236" s="10"/>
      <c r="R236" s="9"/>
      <c r="S236" s="10"/>
      <c r="T236" s="10"/>
      <c r="U236" s="10"/>
      <c r="V236" s="10"/>
      <c r="W236" s="10"/>
      <c r="X236" s="10"/>
      <c r="Y236" s="10"/>
      <c r="Z236" s="10"/>
      <c r="AA236" s="10"/>
      <c r="AB236" s="1"/>
      <c r="AC236" s="1"/>
      <c r="AD236" s="1"/>
      <c r="AE236" s="1"/>
      <c r="AF236" s="1"/>
      <c r="AG236" s="1"/>
      <c r="AH236" s="1"/>
    </row>
    <row r="237" spans="1:34" ht="12.75" customHeight="1">
      <c r="A237" s="1"/>
      <c r="B237" s="11"/>
      <c r="C237" s="324" t="s">
        <v>42</v>
      </c>
      <c r="D237" s="311"/>
      <c r="E237" s="311"/>
      <c r="F237" s="311"/>
      <c r="G237" s="311"/>
      <c r="H237" s="311"/>
      <c r="I237" s="311"/>
      <c r="J237" s="311"/>
      <c r="K237" s="311"/>
      <c r="L237" s="311"/>
      <c r="M237" s="311"/>
      <c r="N237" s="308"/>
      <c r="O237" s="10"/>
      <c r="P237" s="10"/>
      <c r="Q237" s="10"/>
      <c r="R237" s="9"/>
      <c r="S237" s="10"/>
      <c r="T237" s="10"/>
      <c r="U237" s="10"/>
      <c r="V237" s="10"/>
      <c r="W237" s="10"/>
      <c r="X237" s="10"/>
      <c r="Y237" s="10"/>
      <c r="Z237" s="10"/>
      <c r="AA237" s="10"/>
      <c r="AB237" s="1"/>
      <c r="AC237" s="1"/>
      <c r="AD237" s="1"/>
      <c r="AE237" s="1"/>
      <c r="AF237" s="1"/>
      <c r="AG237" s="1"/>
      <c r="AH237" s="1"/>
    </row>
    <row r="238" spans="1:34" ht="44.25" customHeight="1">
      <c r="A238" s="1"/>
      <c r="B238" s="11"/>
      <c r="C238" s="20" t="s">
        <v>15</v>
      </c>
      <c r="D238" s="23" t="s">
        <v>16</v>
      </c>
      <c r="E238" s="73" t="s">
        <v>17</v>
      </c>
      <c r="F238" s="74" t="s">
        <v>18</v>
      </c>
      <c r="G238" s="23" t="s">
        <v>19</v>
      </c>
      <c r="H238" s="88" t="s">
        <v>20</v>
      </c>
      <c r="I238" s="23" t="s">
        <v>21</v>
      </c>
      <c r="J238" s="23" t="s">
        <v>22</v>
      </c>
      <c r="K238" s="23" t="s">
        <v>23</v>
      </c>
      <c r="L238" s="23" t="s">
        <v>24</v>
      </c>
      <c r="M238" s="23" t="s">
        <v>29</v>
      </c>
      <c r="N238" s="23" t="s">
        <v>26</v>
      </c>
      <c r="O238" s="10"/>
      <c r="P238" s="10"/>
      <c r="Q238" s="10"/>
      <c r="R238" s="9"/>
      <c r="S238" s="10"/>
      <c r="T238" s="10"/>
      <c r="U238" s="10"/>
      <c r="V238" s="10"/>
      <c r="W238" s="10"/>
      <c r="X238" s="10"/>
      <c r="Y238" s="10"/>
      <c r="Z238" s="10"/>
      <c r="AA238" s="10"/>
      <c r="AB238" s="1"/>
      <c r="AC238" s="1"/>
      <c r="AD238" s="1"/>
      <c r="AE238" s="1"/>
      <c r="AF238" s="1"/>
      <c r="AG238" s="1"/>
      <c r="AH238" s="1"/>
    </row>
    <row r="239" spans="1:34" ht="19.5" customHeight="1">
      <c r="A239" s="1"/>
      <c r="B239" s="11"/>
      <c r="C239" s="24">
        <v>1</v>
      </c>
      <c r="D239" s="100"/>
      <c r="E239" s="26"/>
      <c r="F239" s="26"/>
      <c r="G239" s="48"/>
      <c r="H239" s="49"/>
      <c r="I239" s="36"/>
      <c r="J239" s="48"/>
      <c r="K239" s="50"/>
      <c r="L239" s="49"/>
      <c r="M239" s="33">
        <f t="shared" ref="M239:M257" si="11">+I239*E239</f>
        <v>0</v>
      </c>
      <c r="N239" s="34"/>
      <c r="O239" s="10"/>
      <c r="P239" s="10"/>
      <c r="Q239" s="10"/>
      <c r="R239" s="9"/>
      <c r="S239" s="10"/>
      <c r="T239" s="10"/>
      <c r="U239" s="10"/>
      <c r="V239" s="10"/>
      <c r="W239" s="10"/>
      <c r="X239" s="10"/>
      <c r="Y239" s="10"/>
      <c r="Z239" s="10"/>
      <c r="AA239" s="10"/>
      <c r="AB239" s="1"/>
      <c r="AC239" s="1"/>
      <c r="AD239" s="1"/>
      <c r="AE239" s="1"/>
      <c r="AF239" s="1"/>
      <c r="AG239" s="1"/>
      <c r="AH239" s="1"/>
    </row>
    <row r="240" spans="1:34" ht="19.5" customHeight="1">
      <c r="A240" s="1"/>
      <c r="B240" s="11"/>
      <c r="C240" s="24">
        <v>2</v>
      </c>
      <c r="D240" s="100"/>
      <c r="E240" s="26"/>
      <c r="F240" s="26"/>
      <c r="G240" s="52"/>
      <c r="H240" s="53"/>
      <c r="I240" s="36"/>
      <c r="J240" s="52"/>
      <c r="K240" s="54"/>
      <c r="L240" s="53"/>
      <c r="M240" s="33">
        <f t="shared" si="11"/>
        <v>0</v>
      </c>
      <c r="N240" s="34"/>
      <c r="O240" s="10"/>
      <c r="P240" s="10"/>
      <c r="Q240" s="10"/>
      <c r="R240" s="9"/>
      <c r="S240" s="10"/>
      <c r="T240" s="10"/>
      <c r="U240" s="10"/>
      <c r="V240" s="10"/>
      <c r="W240" s="10"/>
      <c r="X240" s="10"/>
      <c r="Y240" s="10"/>
      <c r="Z240" s="10"/>
      <c r="AA240" s="10"/>
      <c r="AB240" s="1"/>
      <c r="AC240" s="1"/>
      <c r="AD240" s="1"/>
      <c r="AE240" s="1"/>
      <c r="AF240" s="1"/>
      <c r="AG240" s="1"/>
      <c r="AH240" s="1"/>
    </row>
    <row r="241" spans="1:34" ht="19.5" customHeight="1">
      <c r="A241" s="1"/>
      <c r="B241" s="11"/>
      <c r="C241" s="24">
        <v>3</v>
      </c>
      <c r="D241" s="100"/>
      <c r="E241" s="26"/>
      <c r="F241" s="26"/>
      <c r="G241" s="52"/>
      <c r="H241" s="53"/>
      <c r="I241" s="36"/>
      <c r="J241" s="52"/>
      <c r="K241" s="54"/>
      <c r="L241" s="53"/>
      <c r="M241" s="33">
        <f t="shared" si="11"/>
        <v>0</v>
      </c>
      <c r="N241" s="34"/>
      <c r="O241" s="10"/>
      <c r="P241" s="10"/>
      <c r="Q241" s="10"/>
      <c r="R241" s="9"/>
      <c r="S241" s="10"/>
      <c r="T241" s="10"/>
      <c r="U241" s="10"/>
      <c r="V241" s="10"/>
      <c r="W241" s="10"/>
      <c r="X241" s="10"/>
      <c r="Y241" s="10"/>
      <c r="Z241" s="10"/>
      <c r="AA241" s="10"/>
      <c r="AB241" s="1"/>
      <c r="AC241" s="1"/>
      <c r="AD241" s="1"/>
      <c r="AE241" s="1"/>
      <c r="AF241" s="1"/>
      <c r="AG241" s="1"/>
      <c r="AH241" s="1"/>
    </row>
    <row r="242" spans="1:34" ht="19.5" customHeight="1">
      <c r="A242" s="1"/>
      <c r="B242" s="11"/>
      <c r="C242" s="24">
        <v>4</v>
      </c>
      <c r="D242" s="100"/>
      <c r="E242" s="26"/>
      <c r="F242" s="26"/>
      <c r="G242" s="52"/>
      <c r="H242" s="53"/>
      <c r="I242" s="36"/>
      <c r="J242" s="52"/>
      <c r="K242" s="54"/>
      <c r="L242" s="53"/>
      <c r="M242" s="33">
        <f t="shared" si="11"/>
        <v>0</v>
      </c>
      <c r="N242" s="34"/>
      <c r="O242" s="10"/>
      <c r="P242" s="10"/>
      <c r="Q242" s="10"/>
      <c r="R242" s="9"/>
      <c r="S242" s="10"/>
      <c r="T242" s="10"/>
      <c r="U242" s="10"/>
      <c r="V242" s="10"/>
      <c r="W242" s="10"/>
      <c r="X242" s="10"/>
      <c r="Y242" s="10"/>
      <c r="Z242" s="10"/>
      <c r="AA242" s="10"/>
      <c r="AB242" s="1"/>
      <c r="AC242" s="1"/>
      <c r="AD242" s="1"/>
      <c r="AE242" s="1"/>
      <c r="AF242" s="1"/>
      <c r="AG242" s="1"/>
      <c r="AH242" s="1"/>
    </row>
    <row r="243" spans="1:34" ht="19.5" customHeight="1">
      <c r="A243" s="1"/>
      <c r="B243" s="11"/>
      <c r="C243" s="24">
        <v>5</v>
      </c>
      <c r="D243" s="100"/>
      <c r="E243" s="26"/>
      <c r="F243" s="26"/>
      <c r="G243" s="52"/>
      <c r="H243" s="53"/>
      <c r="I243" s="36"/>
      <c r="J243" s="52"/>
      <c r="K243" s="54"/>
      <c r="L243" s="53"/>
      <c r="M243" s="33">
        <f t="shared" si="11"/>
        <v>0</v>
      </c>
      <c r="N243" s="34"/>
      <c r="O243" s="10"/>
      <c r="P243" s="10"/>
      <c r="Q243" s="10"/>
      <c r="R243" s="9"/>
      <c r="S243" s="10"/>
      <c r="T243" s="10"/>
      <c r="U243" s="10"/>
      <c r="V243" s="10"/>
      <c r="W243" s="10"/>
      <c r="X243" s="10"/>
      <c r="Y243" s="10"/>
      <c r="Z243" s="10"/>
      <c r="AA243" s="10"/>
      <c r="AB243" s="1"/>
      <c r="AC243" s="1"/>
      <c r="AD243" s="1"/>
      <c r="AE243" s="1"/>
      <c r="AF243" s="1"/>
      <c r="AG243" s="1"/>
      <c r="AH243" s="1"/>
    </row>
    <row r="244" spans="1:34" ht="19.5" customHeight="1">
      <c r="A244" s="1"/>
      <c r="B244" s="11"/>
      <c r="C244" s="24">
        <v>6</v>
      </c>
      <c r="D244" s="100"/>
      <c r="E244" s="26"/>
      <c r="F244" s="26"/>
      <c r="G244" s="52"/>
      <c r="H244" s="53"/>
      <c r="I244" s="36"/>
      <c r="J244" s="52"/>
      <c r="K244" s="54"/>
      <c r="L244" s="53"/>
      <c r="M244" s="33">
        <f t="shared" si="11"/>
        <v>0</v>
      </c>
      <c r="N244" s="34"/>
      <c r="O244" s="10"/>
      <c r="P244" s="10"/>
      <c r="Q244" s="10"/>
      <c r="R244" s="9"/>
      <c r="S244" s="10"/>
      <c r="T244" s="10"/>
      <c r="U244" s="10"/>
      <c r="V244" s="10"/>
      <c r="W244" s="10"/>
      <c r="X244" s="10"/>
      <c r="Y244" s="10"/>
      <c r="Z244" s="10"/>
      <c r="AA244" s="10"/>
      <c r="AB244" s="1"/>
      <c r="AC244" s="1"/>
      <c r="AD244" s="1"/>
      <c r="AE244" s="1"/>
      <c r="AF244" s="1"/>
      <c r="AG244" s="1"/>
      <c r="AH244" s="1"/>
    </row>
    <row r="245" spans="1:34" ht="19.5" customHeight="1">
      <c r="A245" s="1"/>
      <c r="B245" s="11"/>
      <c r="C245" s="24">
        <v>7</v>
      </c>
      <c r="D245" s="100"/>
      <c r="E245" s="26"/>
      <c r="F245" s="26"/>
      <c r="G245" s="52"/>
      <c r="H245" s="53"/>
      <c r="I245" s="36"/>
      <c r="J245" s="52"/>
      <c r="K245" s="54"/>
      <c r="L245" s="53"/>
      <c r="M245" s="33">
        <f t="shared" si="11"/>
        <v>0</v>
      </c>
      <c r="N245" s="34"/>
      <c r="O245" s="10"/>
      <c r="P245" s="10"/>
      <c r="Q245" s="10"/>
      <c r="R245" s="9"/>
      <c r="S245" s="10"/>
      <c r="T245" s="10"/>
      <c r="U245" s="10"/>
      <c r="V245" s="10"/>
      <c r="W245" s="10"/>
      <c r="X245" s="10"/>
      <c r="Y245" s="10"/>
      <c r="Z245" s="10"/>
      <c r="AA245" s="10"/>
      <c r="AB245" s="1"/>
      <c r="AC245" s="1"/>
      <c r="AD245" s="1"/>
      <c r="AE245" s="1"/>
      <c r="AF245" s="1"/>
      <c r="AG245" s="1"/>
      <c r="AH245" s="1"/>
    </row>
    <row r="246" spans="1:34" ht="19.5" customHeight="1">
      <c r="A246" s="1"/>
      <c r="B246" s="11"/>
      <c r="C246" s="24">
        <v>8</v>
      </c>
      <c r="D246" s="100"/>
      <c r="E246" s="26"/>
      <c r="F246" s="26"/>
      <c r="G246" s="52"/>
      <c r="H246" s="53"/>
      <c r="I246" s="36"/>
      <c r="J246" s="52"/>
      <c r="K246" s="54"/>
      <c r="L246" s="53"/>
      <c r="M246" s="33">
        <f t="shared" si="11"/>
        <v>0</v>
      </c>
      <c r="N246" s="34"/>
      <c r="O246" s="10"/>
      <c r="P246" s="10"/>
      <c r="Q246" s="10"/>
      <c r="R246" s="9"/>
      <c r="S246" s="10"/>
      <c r="T246" s="10"/>
      <c r="U246" s="10"/>
      <c r="V246" s="10"/>
      <c r="W246" s="10"/>
      <c r="X246" s="10"/>
      <c r="Y246" s="10"/>
      <c r="Z246" s="10"/>
      <c r="AA246" s="10"/>
      <c r="AB246" s="1"/>
      <c r="AC246" s="1"/>
      <c r="AD246" s="1"/>
      <c r="AE246" s="1"/>
      <c r="AF246" s="1"/>
      <c r="AG246" s="1"/>
      <c r="AH246" s="1"/>
    </row>
    <row r="247" spans="1:34" ht="19.5" customHeight="1">
      <c r="A247" s="1"/>
      <c r="B247" s="11"/>
      <c r="C247" s="24">
        <v>9</v>
      </c>
      <c r="D247" s="100"/>
      <c r="E247" s="26"/>
      <c r="F247" s="26"/>
      <c r="G247" s="52"/>
      <c r="H247" s="53"/>
      <c r="I247" s="36"/>
      <c r="J247" s="52"/>
      <c r="K247" s="54"/>
      <c r="L247" s="53"/>
      <c r="M247" s="33">
        <f t="shared" si="11"/>
        <v>0</v>
      </c>
      <c r="N247" s="34"/>
      <c r="O247" s="10"/>
      <c r="P247" s="10"/>
      <c r="Q247" s="10"/>
      <c r="R247" s="9"/>
      <c r="S247" s="10"/>
      <c r="T247" s="10"/>
      <c r="U247" s="10"/>
      <c r="V247" s="10"/>
      <c r="W247" s="10"/>
      <c r="X247" s="10"/>
      <c r="Y247" s="10"/>
      <c r="Z247" s="10"/>
      <c r="AA247" s="10"/>
      <c r="AB247" s="1"/>
      <c r="AC247" s="1"/>
      <c r="AD247" s="1"/>
      <c r="AE247" s="1"/>
      <c r="AF247" s="1"/>
      <c r="AG247" s="1"/>
      <c r="AH247" s="1"/>
    </row>
    <row r="248" spans="1:34" ht="19.5" customHeight="1">
      <c r="A248" s="1"/>
      <c r="B248" s="11"/>
      <c r="C248" s="24">
        <v>10</v>
      </c>
      <c r="D248" s="100"/>
      <c r="E248" s="26"/>
      <c r="F248" s="26"/>
      <c r="G248" s="52"/>
      <c r="H248" s="53"/>
      <c r="I248" s="36"/>
      <c r="J248" s="52"/>
      <c r="K248" s="54"/>
      <c r="L248" s="53"/>
      <c r="M248" s="33">
        <f t="shared" si="11"/>
        <v>0</v>
      </c>
      <c r="N248" s="34"/>
      <c r="O248" s="10"/>
      <c r="P248" s="10"/>
      <c r="Q248" s="10"/>
      <c r="R248" s="9"/>
      <c r="S248" s="10"/>
      <c r="T248" s="10"/>
      <c r="U248" s="10"/>
      <c r="V248" s="10"/>
      <c r="W248" s="10"/>
      <c r="X248" s="10"/>
      <c r="Y248" s="10"/>
      <c r="Z248" s="10"/>
      <c r="AA248" s="10"/>
      <c r="AB248" s="1"/>
      <c r="AC248" s="1"/>
      <c r="AD248" s="1"/>
      <c r="AE248" s="1"/>
      <c r="AF248" s="1"/>
      <c r="AG248" s="1"/>
      <c r="AH248" s="1"/>
    </row>
    <row r="249" spans="1:34" ht="19.5" customHeight="1">
      <c r="A249" s="1"/>
      <c r="B249" s="11"/>
      <c r="C249" s="24">
        <v>11</v>
      </c>
      <c r="D249" s="100"/>
      <c r="E249" s="26"/>
      <c r="F249" s="26"/>
      <c r="G249" s="52"/>
      <c r="H249" s="53"/>
      <c r="I249" s="36"/>
      <c r="J249" s="52"/>
      <c r="K249" s="54"/>
      <c r="L249" s="53"/>
      <c r="M249" s="33">
        <f t="shared" si="11"/>
        <v>0</v>
      </c>
      <c r="N249" s="34"/>
      <c r="O249" s="10"/>
      <c r="P249" s="10"/>
      <c r="Q249" s="10"/>
      <c r="R249" s="9"/>
      <c r="S249" s="10"/>
      <c r="T249" s="10"/>
      <c r="U249" s="10"/>
      <c r="V249" s="10"/>
      <c r="W249" s="10"/>
      <c r="X249" s="10"/>
      <c r="Y249" s="10"/>
      <c r="Z249" s="10"/>
      <c r="AA249" s="10"/>
      <c r="AB249" s="1"/>
      <c r="AC249" s="1"/>
      <c r="AD249" s="1"/>
      <c r="AE249" s="1"/>
      <c r="AF249" s="1"/>
      <c r="AG249" s="1"/>
      <c r="AH249" s="1"/>
    </row>
    <row r="250" spans="1:34" ht="19.5" customHeight="1">
      <c r="A250" s="1"/>
      <c r="B250" s="11"/>
      <c r="C250" s="24">
        <v>12</v>
      </c>
      <c r="D250" s="100"/>
      <c r="E250" s="26"/>
      <c r="F250" s="26"/>
      <c r="G250" s="52"/>
      <c r="H250" s="53"/>
      <c r="I250" s="36"/>
      <c r="J250" s="52"/>
      <c r="K250" s="54"/>
      <c r="L250" s="53"/>
      <c r="M250" s="33">
        <f t="shared" si="11"/>
        <v>0</v>
      </c>
      <c r="N250" s="34"/>
      <c r="O250" s="10"/>
      <c r="P250" s="10"/>
      <c r="Q250" s="10"/>
      <c r="R250" s="9"/>
      <c r="S250" s="10"/>
      <c r="T250" s="10"/>
      <c r="U250" s="10"/>
      <c r="V250" s="10"/>
      <c r="W250" s="10"/>
      <c r="X250" s="10"/>
      <c r="Y250" s="10"/>
      <c r="Z250" s="10"/>
      <c r="AA250" s="10"/>
      <c r="AB250" s="1"/>
      <c r="AC250" s="1"/>
      <c r="AD250" s="1"/>
      <c r="AE250" s="1"/>
      <c r="AF250" s="1"/>
      <c r="AG250" s="1"/>
      <c r="AH250" s="1"/>
    </row>
    <row r="251" spans="1:34" ht="19.5" customHeight="1">
      <c r="A251" s="1"/>
      <c r="B251" s="11"/>
      <c r="C251" s="24">
        <v>13</v>
      </c>
      <c r="D251" s="100"/>
      <c r="E251" s="26"/>
      <c r="F251" s="26"/>
      <c r="G251" s="52"/>
      <c r="H251" s="53"/>
      <c r="I251" s="36"/>
      <c r="J251" s="52"/>
      <c r="K251" s="54"/>
      <c r="L251" s="53"/>
      <c r="M251" s="33">
        <f t="shared" si="11"/>
        <v>0</v>
      </c>
      <c r="N251" s="34"/>
      <c r="O251" s="10"/>
      <c r="P251" s="10"/>
      <c r="Q251" s="10"/>
      <c r="R251" s="9"/>
      <c r="S251" s="10"/>
      <c r="T251" s="10"/>
      <c r="U251" s="10"/>
      <c r="V251" s="10"/>
      <c r="W251" s="10"/>
      <c r="X251" s="10"/>
      <c r="Y251" s="10"/>
      <c r="Z251" s="10"/>
      <c r="AA251" s="10"/>
      <c r="AB251" s="1"/>
      <c r="AC251" s="1"/>
      <c r="AD251" s="1"/>
      <c r="AE251" s="1"/>
      <c r="AF251" s="1"/>
      <c r="AG251" s="1"/>
      <c r="AH251" s="1"/>
    </row>
    <row r="252" spans="1:34" ht="19.5" customHeight="1">
      <c r="A252" s="1"/>
      <c r="B252" s="11"/>
      <c r="C252" s="24">
        <v>14</v>
      </c>
      <c r="D252" s="100"/>
      <c r="E252" s="26"/>
      <c r="F252" s="26"/>
      <c r="G252" s="52"/>
      <c r="H252" s="53"/>
      <c r="I252" s="36"/>
      <c r="J252" s="52"/>
      <c r="K252" s="54"/>
      <c r="L252" s="53"/>
      <c r="M252" s="33">
        <f t="shared" si="11"/>
        <v>0</v>
      </c>
      <c r="N252" s="34"/>
      <c r="O252" s="10"/>
      <c r="P252" s="10"/>
      <c r="Q252" s="10"/>
      <c r="R252" s="9"/>
      <c r="S252" s="10"/>
      <c r="T252" s="10"/>
      <c r="U252" s="10"/>
      <c r="V252" s="10"/>
      <c r="W252" s="10"/>
      <c r="X252" s="10"/>
      <c r="Y252" s="10"/>
      <c r="Z252" s="10"/>
      <c r="AA252" s="10"/>
      <c r="AB252" s="1"/>
      <c r="AC252" s="1"/>
      <c r="AD252" s="1"/>
      <c r="AE252" s="1"/>
      <c r="AF252" s="1"/>
      <c r="AG252" s="1"/>
      <c r="AH252" s="1"/>
    </row>
    <row r="253" spans="1:34" ht="19.5" customHeight="1">
      <c r="A253" s="1"/>
      <c r="B253" s="11"/>
      <c r="C253" s="24">
        <v>15</v>
      </c>
      <c r="D253" s="100"/>
      <c r="E253" s="26"/>
      <c r="F253" s="26"/>
      <c r="G253" s="52"/>
      <c r="H253" s="53"/>
      <c r="I253" s="36"/>
      <c r="J253" s="52"/>
      <c r="K253" s="54"/>
      <c r="L253" s="53"/>
      <c r="M253" s="33">
        <f t="shared" si="11"/>
        <v>0</v>
      </c>
      <c r="N253" s="34"/>
      <c r="O253" s="10"/>
      <c r="P253" s="10"/>
      <c r="Q253" s="10"/>
      <c r="R253" s="9"/>
      <c r="S253" s="10"/>
      <c r="T253" s="10"/>
      <c r="U253" s="10"/>
      <c r="V253" s="10"/>
      <c r="W253" s="10"/>
      <c r="X253" s="10"/>
      <c r="Y253" s="10"/>
      <c r="Z253" s="10"/>
      <c r="AA253" s="10"/>
      <c r="AB253" s="1"/>
      <c r="AC253" s="1"/>
      <c r="AD253" s="1"/>
      <c r="AE253" s="1"/>
      <c r="AF253" s="1"/>
      <c r="AG253" s="1"/>
      <c r="AH253" s="1"/>
    </row>
    <row r="254" spans="1:34" ht="19.5" customHeight="1">
      <c r="A254" s="1"/>
      <c r="B254" s="11"/>
      <c r="C254" s="24">
        <v>16</v>
      </c>
      <c r="D254" s="100"/>
      <c r="E254" s="26"/>
      <c r="F254" s="26"/>
      <c r="G254" s="52"/>
      <c r="H254" s="53"/>
      <c r="I254" s="36"/>
      <c r="J254" s="52"/>
      <c r="K254" s="54"/>
      <c r="L254" s="53"/>
      <c r="M254" s="33">
        <f t="shared" si="11"/>
        <v>0</v>
      </c>
      <c r="N254" s="34"/>
      <c r="O254" s="10"/>
      <c r="P254" s="10"/>
      <c r="Q254" s="10"/>
      <c r="R254" s="9"/>
      <c r="S254" s="10"/>
      <c r="T254" s="10"/>
      <c r="U254" s="10"/>
      <c r="V254" s="10"/>
      <c r="W254" s="10"/>
      <c r="X254" s="10"/>
      <c r="Y254" s="10"/>
      <c r="Z254" s="10"/>
      <c r="AA254" s="10"/>
      <c r="AB254" s="1"/>
      <c r="AC254" s="1"/>
      <c r="AD254" s="1"/>
      <c r="AE254" s="1"/>
      <c r="AF254" s="1"/>
      <c r="AG254" s="1"/>
      <c r="AH254" s="1"/>
    </row>
    <row r="255" spans="1:34" ht="19.5" customHeight="1">
      <c r="A255" s="1"/>
      <c r="B255" s="11"/>
      <c r="C255" s="24">
        <v>17</v>
      </c>
      <c r="D255" s="100"/>
      <c r="E255" s="26"/>
      <c r="F255" s="26"/>
      <c r="G255" s="52"/>
      <c r="H255" s="53"/>
      <c r="I255" s="36"/>
      <c r="J255" s="52"/>
      <c r="K255" s="54"/>
      <c r="L255" s="53"/>
      <c r="M255" s="33">
        <f t="shared" si="11"/>
        <v>0</v>
      </c>
      <c r="N255" s="34"/>
      <c r="O255" s="10"/>
      <c r="P255" s="10"/>
      <c r="Q255" s="10"/>
      <c r="R255" s="9"/>
      <c r="S255" s="10"/>
      <c r="T255" s="10"/>
      <c r="U255" s="10"/>
      <c r="V255" s="10"/>
      <c r="W255" s="10"/>
      <c r="X255" s="10"/>
      <c r="Y255" s="10"/>
      <c r="Z255" s="10"/>
      <c r="AA255" s="10"/>
      <c r="AB255" s="1"/>
      <c r="AC255" s="1"/>
      <c r="AD255" s="1"/>
      <c r="AE255" s="1"/>
      <c r="AF255" s="1"/>
      <c r="AG255" s="1"/>
      <c r="AH255" s="1"/>
    </row>
    <row r="256" spans="1:34" ht="19.5" customHeight="1">
      <c r="A256" s="1"/>
      <c r="B256" s="11"/>
      <c r="C256" s="24">
        <v>18</v>
      </c>
      <c r="D256" s="100"/>
      <c r="E256" s="26"/>
      <c r="F256" s="26"/>
      <c r="G256" s="52"/>
      <c r="H256" s="53"/>
      <c r="I256" s="36"/>
      <c r="J256" s="52"/>
      <c r="K256" s="54"/>
      <c r="L256" s="53"/>
      <c r="M256" s="33">
        <f t="shared" si="11"/>
        <v>0</v>
      </c>
      <c r="N256" s="34"/>
      <c r="O256" s="10"/>
      <c r="P256" s="10"/>
      <c r="Q256" s="10"/>
      <c r="R256" s="9"/>
      <c r="S256" s="10"/>
      <c r="T256" s="10"/>
      <c r="U256" s="10"/>
      <c r="V256" s="10"/>
      <c r="W256" s="10"/>
      <c r="X256" s="10"/>
      <c r="Y256" s="10"/>
      <c r="Z256" s="10"/>
      <c r="AA256" s="10"/>
      <c r="AB256" s="1"/>
      <c r="AC256" s="1"/>
      <c r="AD256" s="1"/>
      <c r="AE256" s="1"/>
      <c r="AF256" s="1"/>
      <c r="AG256" s="1"/>
      <c r="AH256" s="1"/>
    </row>
    <row r="257" spans="1:34" ht="19.5" customHeight="1">
      <c r="A257" s="1"/>
      <c r="B257" s="11"/>
      <c r="C257" s="24">
        <v>19</v>
      </c>
      <c r="D257" s="100"/>
      <c r="E257" s="26"/>
      <c r="F257" s="26"/>
      <c r="G257" s="52"/>
      <c r="H257" s="53"/>
      <c r="I257" s="36"/>
      <c r="J257" s="52"/>
      <c r="K257" s="54"/>
      <c r="L257" s="53"/>
      <c r="M257" s="33">
        <f t="shared" si="11"/>
        <v>0</v>
      </c>
      <c r="N257" s="34"/>
      <c r="O257" s="10"/>
      <c r="P257" s="10"/>
      <c r="Q257" s="10"/>
      <c r="R257" s="9"/>
      <c r="S257" s="10"/>
      <c r="T257" s="10"/>
      <c r="U257" s="10"/>
      <c r="V257" s="10"/>
      <c r="W257" s="10"/>
      <c r="X257" s="10"/>
      <c r="Y257" s="10"/>
      <c r="Z257" s="10"/>
      <c r="AA257" s="10"/>
      <c r="AB257" s="1"/>
      <c r="AC257" s="1"/>
      <c r="AD257" s="1"/>
      <c r="AE257" s="1"/>
      <c r="AF257" s="1"/>
      <c r="AG257" s="1"/>
      <c r="AH257" s="1"/>
    </row>
    <row r="258" spans="1:34" ht="4.5" customHeight="1">
      <c r="A258" s="1"/>
      <c r="B258" s="11"/>
      <c r="C258" s="41"/>
      <c r="D258" s="101"/>
      <c r="E258" s="89"/>
      <c r="F258" s="86"/>
      <c r="G258" s="86"/>
      <c r="H258" s="92"/>
      <c r="I258" s="87"/>
      <c r="J258" s="87"/>
      <c r="K258" s="87"/>
      <c r="L258" s="87"/>
      <c r="M258" s="102"/>
      <c r="N258" s="103"/>
      <c r="O258" s="10"/>
      <c r="P258" s="10"/>
      <c r="Q258" s="10"/>
      <c r="R258" s="9"/>
      <c r="S258" s="10"/>
      <c r="T258" s="10"/>
      <c r="U258" s="10"/>
      <c r="V258" s="10"/>
      <c r="W258" s="10"/>
      <c r="X258" s="10"/>
      <c r="Y258" s="10"/>
      <c r="Z258" s="10"/>
      <c r="AA258" s="10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11"/>
      <c r="C259" s="330" t="s">
        <v>43</v>
      </c>
      <c r="D259" s="311"/>
      <c r="E259" s="311"/>
      <c r="F259" s="311"/>
      <c r="G259" s="311"/>
      <c r="H259" s="311"/>
      <c r="I259" s="311"/>
      <c r="J259" s="311"/>
      <c r="K259" s="311"/>
      <c r="L259" s="308"/>
      <c r="M259" s="95">
        <f>+SUM(M239:M257)</f>
        <v>0</v>
      </c>
      <c r="N259" s="40"/>
      <c r="O259" s="10"/>
      <c r="P259" s="10"/>
      <c r="Q259" s="10"/>
      <c r="R259" s="9"/>
      <c r="S259" s="10"/>
      <c r="T259" s="10"/>
      <c r="U259" s="10"/>
      <c r="V259" s="10"/>
      <c r="W259" s="10"/>
      <c r="X259" s="10"/>
      <c r="Y259" s="10"/>
      <c r="Z259" s="10"/>
      <c r="AA259" s="10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11"/>
      <c r="C260" s="10"/>
      <c r="D260" s="104"/>
      <c r="E260" s="104"/>
      <c r="F260" s="104"/>
      <c r="G260" s="104"/>
      <c r="H260" s="104"/>
      <c r="I260" s="104"/>
      <c r="J260" s="104"/>
      <c r="K260" s="104"/>
      <c r="L260" s="104"/>
      <c r="M260" s="96"/>
      <c r="N260" s="10"/>
      <c r="O260" s="10"/>
      <c r="P260" s="10"/>
      <c r="Q260" s="10"/>
      <c r="R260" s="9"/>
      <c r="S260" s="10"/>
      <c r="T260" s="10"/>
      <c r="U260" s="10"/>
      <c r="V260" s="10"/>
      <c r="W260" s="10"/>
      <c r="X260" s="10"/>
      <c r="Y260" s="10"/>
      <c r="Z260" s="10"/>
      <c r="AA260" s="10"/>
      <c r="AB260" s="1"/>
      <c r="AC260" s="1"/>
      <c r="AD260" s="1"/>
      <c r="AE260" s="1"/>
      <c r="AF260" s="1"/>
      <c r="AG260" s="1"/>
      <c r="AH260" s="1"/>
    </row>
    <row r="261" spans="1:34" ht="15" customHeight="1">
      <c r="A261" s="1"/>
      <c r="B261" s="11"/>
      <c r="C261" s="310" t="s">
        <v>44</v>
      </c>
      <c r="D261" s="311"/>
      <c r="E261" s="308"/>
      <c r="F261" s="104"/>
      <c r="G261" s="104"/>
      <c r="H261" s="104"/>
      <c r="I261" s="324" t="s">
        <v>45</v>
      </c>
      <c r="J261" s="311"/>
      <c r="K261" s="311"/>
      <c r="L261" s="308"/>
      <c r="M261" s="105"/>
      <c r="N261" s="1"/>
      <c r="O261" s="1"/>
      <c r="P261" s="1"/>
      <c r="Q261" s="1"/>
      <c r="R261" s="9"/>
      <c r="S261" s="10"/>
      <c r="T261" s="10"/>
      <c r="U261" s="10"/>
      <c r="V261" s="10"/>
      <c r="W261" s="10"/>
      <c r="X261" s="10"/>
      <c r="Y261" s="10"/>
      <c r="Z261" s="10"/>
      <c r="AA261" s="10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11"/>
      <c r="C262" s="319" t="s">
        <v>46</v>
      </c>
      <c r="D262" s="308"/>
      <c r="E262" s="106" t="s">
        <v>47</v>
      </c>
      <c r="F262" s="104"/>
      <c r="G262" s="104"/>
      <c r="H262" s="104"/>
      <c r="I262" s="325" t="s">
        <v>48</v>
      </c>
      <c r="J262" s="308"/>
      <c r="K262" s="107" t="s">
        <v>47</v>
      </c>
      <c r="L262" s="108" t="s">
        <v>49</v>
      </c>
      <c r="M262" s="96"/>
      <c r="N262" s="1"/>
      <c r="O262" s="1"/>
      <c r="P262" s="1"/>
      <c r="Q262" s="1"/>
      <c r="R262" s="9"/>
      <c r="S262" s="10"/>
      <c r="T262" s="10"/>
      <c r="U262" s="10"/>
      <c r="V262" s="10"/>
      <c r="W262" s="10"/>
      <c r="X262" s="10"/>
      <c r="Y262" s="10"/>
      <c r="Z262" s="10"/>
      <c r="AA262" s="10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11"/>
      <c r="C263" s="316" t="s">
        <v>14</v>
      </c>
      <c r="D263" s="308"/>
      <c r="E263" s="109">
        <f>+$M$36</f>
        <v>0</v>
      </c>
      <c r="F263" s="104"/>
      <c r="G263" s="104"/>
      <c r="H263" s="104"/>
      <c r="I263" s="316" t="s">
        <v>50</v>
      </c>
      <c r="J263" s="308"/>
      <c r="K263" s="110"/>
      <c r="L263" s="108"/>
      <c r="M263" s="96"/>
      <c r="N263" s="1"/>
      <c r="O263" s="1"/>
      <c r="P263" s="1"/>
      <c r="Q263" s="1"/>
      <c r="R263" s="9"/>
      <c r="S263" s="10"/>
      <c r="T263" s="10"/>
      <c r="U263" s="10"/>
      <c r="V263" s="10"/>
      <c r="W263" s="10"/>
      <c r="X263" s="10"/>
      <c r="Y263" s="10"/>
      <c r="Z263" s="10"/>
      <c r="AA263" s="10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11"/>
      <c r="C264" s="316" t="s">
        <v>28</v>
      </c>
      <c r="D264" s="308"/>
      <c r="E264" s="109">
        <f>+$M$61</f>
        <v>0</v>
      </c>
      <c r="F264" s="104"/>
      <c r="G264" s="104"/>
      <c r="H264" s="104"/>
      <c r="I264" s="316" t="s">
        <v>51</v>
      </c>
      <c r="J264" s="308"/>
      <c r="K264" s="32">
        <f>+K263*(1-0.3)</f>
        <v>0</v>
      </c>
      <c r="L264" s="111" t="e">
        <f>ROUND(+K265*K266,0)</f>
        <v>#DIV/0!</v>
      </c>
      <c r="M264" s="96"/>
      <c r="N264" s="1"/>
      <c r="O264" s="1"/>
      <c r="P264" s="1"/>
      <c r="Q264" s="1"/>
      <c r="R264" s="9"/>
      <c r="S264" s="10"/>
      <c r="T264" s="10"/>
      <c r="U264" s="10"/>
      <c r="V264" s="10"/>
      <c r="W264" s="10"/>
      <c r="X264" s="10"/>
      <c r="Y264" s="10"/>
      <c r="Z264" s="10"/>
      <c r="AA264" s="10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11"/>
      <c r="C265" s="316" t="s">
        <v>31</v>
      </c>
      <c r="D265" s="308"/>
      <c r="E265" s="109">
        <f>+$M$86</f>
        <v>0</v>
      </c>
      <c r="F265" s="104"/>
      <c r="G265" s="104"/>
      <c r="H265" s="104"/>
      <c r="I265" s="316" t="s">
        <v>52</v>
      </c>
      <c r="J265" s="308"/>
      <c r="K265" s="112" t="e">
        <f>+ROUNDUP($E$287/$K$264,0)</f>
        <v>#DIV/0!</v>
      </c>
      <c r="L265" s="113"/>
      <c r="M265" s="96"/>
      <c r="N265" s="1"/>
      <c r="O265" s="1"/>
      <c r="P265" s="1"/>
      <c r="Q265" s="1"/>
      <c r="R265" s="9"/>
      <c r="S265" s="10"/>
      <c r="T265" s="10"/>
      <c r="U265" s="10"/>
      <c r="V265" s="10"/>
      <c r="W265" s="10"/>
      <c r="X265" s="10"/>
      <c r="Y265" s="10"/>
      <c r="Z265" s="10"/>
      <c r="AA265" s="10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11"/>
      <c r="C266" s="316" t="s">
        <v>33</v>
      </c>
      <c r="D266" s="308"/>
      <c r="E266" s="109">
        <f>+$M$110</f>
        <v>0</v>
      </c>
      <c r="F266" s="104"/>
      <c r="G266" s="104"/>
      <c r="H266" s="104"/>
      <c r="I266" s="114" t="s">
        <v>53</v>
      </c>
      <c r="J266" s="114"/>
      <c r="K266" s="115" t="e">
        <f>+((E275+E279+E280+E284)/K265)+1</f>
        <v>#DIV/0!</v>
      </c>
      <c r="L266" s="116"/>
      <c r="M266" s="96"/>
      <c r="N266" s="317" t="s">
        <v>54</v>
      </c>
      <c r="O266" s="308"/>
      <c r="P266" s="117"/>
      <c r="Q266" s="1"/>
      <c r="R266" s="9"/>
      <c r="S266" s="10"/>
      <c r="T266" s="10"/>
      <c r="U266" s="10"/>
      <c r="V266" s="10"/>
      <c r="W266" s="10"/>
      <c r="X266" s="10"/>
      <c r="Y266" s="10"/>
      <c r="Z266" s="10"/>
      <c r="AA266" s="10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11"/>
      <c r="C267" s="316" t="s">
        <v>35</v>
      </c>
      <c r="D267" s="308"/>
      <c r="E267" s="109">
        <f>+$M$135</f>
        <v>0</v>
      </c>
      <c r="F267" s="104"/>
      <c r="G267" s="104"/>
      <c r="H267" s="104"/>
      <c r="I267" s="318" t="s">
        <v>55</v>
      </c>
      <c r="J267" s="308"/>
      <c r="K267" s="117" t="e">
        <f>+MROUND(K265*1.3334,10000)</f>
        <v>#DIV/0!</v>
      </c>
      <c r="L267" s="118"/>
      <c r="M267" s="96"/>
      <c r="N267" s="1"/>
      <c r="O267" s="1"/>
      <c r="P267" s="1"/>
      <c r="Q267" s="1"/>
      <c r="R267" s="9"/>
      <c r="S267" s="10"/>
      <c r="T267" s="10"/>
      <c r="U267" s="10"/>
      <c r="V267" s="10"/>
      <c r="W267" s="10"/>
      <c r="X267" s="10"/>
      <c r="Y267" s="10"/>
      <c r="Z267" s="10"/>
      <c r="AA267" s="10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11"/>
      <c r="C268" s="316" t="s">
        <v>37</v>
      </c>
      <c r="D268" s="308"/>
      <c r="E268" s="109">
        <f>+$M$160</f>
        <v>0</v>
      </c>
      <c r="F268" s="104"/>
      <c r="G268" s="104"/>
      <c r="H268" s="104"/>
      <c r="I268" s="104"/>
      <c r="J268" s="104"/>
      <c r="K268" s="104"/>
      <c r="L268" s="104"/>
      <c r="M268" s="96"/>
      <c r="N268" s="1"/>
      <c r="O268" s="1"/>
      <c r="P268" s="1"/>
      <c r="Q268" s="1"/>
      <c r="R268" s="9"/>
      <c r="S268" s="10"/>
      <c r="T268" s="10"/>
      <c r="U268" s="10"/>
      <c r="V268" s="10"/>
      <c r="W268" s="10"/>
      <c r="X268" s="10"/>
      <c r="Y268" s="10"/>
      <c r="Z268" s="10"/>
      <c r="AA268" s="10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11"/>
      <c r="C269" s="316" t="s">
        <v>39</v>
      </c>
      <c r="D269" s="308"/>
      <c r="E269" s="109">
        <f>+M185</f>
        <v>0</v>
      </c>
      <c r="F269" s="104"/>
      <c r="G269" s="104"/>
      <c r="H269" s="104"/>
      <c r="I269" s="310" t="s">
        <v>56</v>
      </c>
      <c r="J269" s="311"/>
      <c r="K269" s="311"/>
      <c r="L269" s="308"/>
      <c r="M269" s="96"/>
      <c r="N269" s="310" t="s">
        <v>56</v>
      </c>
      <c r="O269" s="311"/>
      <c r="P269" s="311"/>
      <c r="Q269" s="308"/>
      <c r="R269" s="9"/>
      <c r="S269" s="10"/>
      <c r="T269" s="10"/>
      <c r="U269" s="10"/>
      <c r="V269" s="10"/>
      <c r="W269" s="10"/>
      <c r="X269" s="10"/>
      <c r="Y269" s="10"/>
      <c r="Z269" s="10"/>
      <c r="AA269" s="10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11"/>
      <c r="C270" s="316" t="s">
        <v>40</v>
      </c>
      <c r="D270" s="308"/>
      <c r="E270" s="109">
        <f>+M210</f>
        <v>0</v>
      </c>
      <c r="F270" s="104"/>
      <c r="G270" s="104"/>
      <c r="H270" s="104"/>
      <c r="I270" s="119" t="s">
        <v>57</v>
      </c>
      <c r="J270" s="119" t="s">
        <v>58</v>
      </c>
      <c r="K270" s="119" t="s">
        <v>47</v>
      </c>
      <c r="L270" s="119" t="s">
        <v>59</v>
      </c>
      <c r="M270" s="96"/>
      <c r="N270" s="119" t="s">
        <v>57</v>
      </c>
      <c r="O270" s="119" t="s">
        <v>58</v>
      </c>
      <c r="P270" s="119" t="s">
        <v>47</v>
      </c>
      <c r="Q270" s="119" t="s">
        <v>59</v>
      </c>
      <c r="R270" s="9"/>
      <c r="S270" s="10"/>
      <c r="T270" s="10"/>
      <c r="U270" s="10"/>
      <c r="V270" s="10"/>
      <c r="W270" s="10"/>
      <c r="X270" s="10"/>
      <c r="Y270" s="10"/>
      <c r="Z270" s="10"/>
      <c r="AA270" s="10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11"/>
      <c r="C271" s="316" t="s">
        <v>41</v>
      </c>
      <c r="D271" s="308"/>
      <c r="E271" s="109">
        <f>+M235</f>
        <v>0</v>
      </c>
      <c r="F271" s="104"/>
      <c r="G271" s="104"/>
      <c r="H271" s="104"/>
      <c r="I271" s="117" t="s">
        <v>60</v>
      </c>
      <c r="J271" s="120"/>
      <c r="K271" s="112" t="e">
        <f>+K273*0.95</f>
        <v>#DIV/0!</v>
      </c>
      <c r="L271" s="117" t="e">
        <f t="shared" ref="L271:L277" si="12">ROUND(J271*K271,0)</f>
        <v>#DIV/0!</v>
      </c>
      <c r="M271" s="96"/>
      <c r="N271" s="117" t="s">
        <v>60</v>
      </c>
      <c r="O271" s="120"/>
      <c r="P271" s="112">
        <f>+P273*0.95</f>
        <v>0</v>
      </c>
      <c r="Q271" s="117">
        <f t="shared" ref="Q271:Q277" si="13">ROUND(O271*P271,0)</f>
        <v>0</v>
      </c>
      <c r="R271" s="9"/>
      <c r="S271" s="10"/>
      <c r="T271" s="10"/>
      <c r="U271" s="10"/>
      <c r="V271" s="10"/>
      <c r="W271" s="10"/>
      <c r="X271" s="10"/>
      <c r="Y271" s="10"/>
      <c r="Z271" s="10"/>
      <c r="AA271" s="10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11"/>
      <c r="C272" s="316" t="s">
        <v>42</v>
      </c>
      <c r="D272" s="308"/>
      <c r="E272" s="109">
        <f>+M259</f>
        <v>0</v>
      </c>
      <c r="F272" s="104"/>
      <c r="G272" s="104"/>
      <c r="H272" s="104"/>
      <c r="I272" s="117" t="s">
        <v>61</v>
      </c>
      <c r="J272" s="120"/>
      <c r="K272" s="117" t="e">
        <f>+K274*0.95</f>
        <v>#DIV/0!</v>
      </c>
      <c r="L272" s="117" t="e">
        <f t="shared" si="12"/>
        <v>#DIV/0!</v>
      </c>
      <c r="M272" s="96"/>
      <c r="N272" s="117" t="s">
        <v>61</v>
      </c>
      <c r="O272" s="120"/>
      <c r="P272" s="112">
        <f>+P274*0.95</f>
        <v>0</v>
      </c>
      <c r="Q272" s="117">
        <f t="shared" si="13"/>
        <v>0</v>
      </c>
      <c r="R272" s="9"/>
      <c r="S272" s="10"/>
      <c r="T272" s="10"/>
      <c r="U272" s="10"/>
      <c r="V272" s="10"/>
      <c r="W272" s="10"/>
      <c r="X272" s="10"/>
      <c r="Y272" s="10"/>
      <c r="Z272" s="10"/>
      <c r="AA272" s="10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11"/>
      <c r="C273" s="322" t="s">
        <v>62</v>
      </c>
      <c r="D273" s="308"/>
      <c r="E273" s="109">
        <f>SUM(E263:E272)</f>
        <v>0</v>
      </c>
      <c r="F273" s="104"/>
      <c r="G273" s="104"/>
      <c r="H273" s="104"/>
      <c r="I273" s="117" t="s">
        <v>63</v>
      </c>
      <c r="J273" s="120"/>
      <c r="K273" s="117" t="e">
        <f>+K267*0.8</f>
        <v>#DIV/0!</v>
      </c>
      <c r="L273" s="117" t="e">
        <f t="shared" si="12"/>
        <v>#DIV/0!</v>
      </c>
      <c r="M273" s="96"/>
      <c r="N273" s="117" t="s">
        <v>63</v>
      </c>
      <c r="O273" s="120"/>
      <c r="P273" s="112">
        <f>+P266*0.8</f>
        <v>0</v>
      </c>
      <c r="Q273" s="117">
        <f t="shared" si="13"/>
        <v>0</v>
      </c>
      <c r="R273" s="9"/>
      <c r="S273" s="10"/>
      <c r="T273" s="10"/>
      <c r="U273" s="10"/>
      <c r="V273" s="10"/>
      <c r="W273" s="10"/>
      <c r="X273" s="10"/>
      <c r="Y273" s="10"/>
      <c r="Z273" s="10"/>
      <c r="AA273" s="10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11"/>
      <c r="C274" s="322" t="s">
        <v>64</v>
      </c>
      <c r="D274" s="308"/>
      <c r="E274" s="109">
        <f>+ROUND(E273*3%,0)</f>
        <v>0</v>
      </c>
      <c r="F274" s="121"/>
      <c r="G274" s="104"/>
      <c r="H274" s="104"/>
      <c r="I274" s="117" t="s">
        <v>65</v>
      </c>
      <c r="J274" s="120"/>
      <c r="K274" s="117" t="e">
        <f>+K267*0.9</f>
        <v>#DIV/0!</v>
      </c>
      <c r="L274" s="117" t="e">
        <f t="shared" si="12"/>
        <v>#DIV/0!</v>
      </c>
      <c r="M274" s="96"/>
      <c r="N274" s="117" t="s">
        <v>65</v>
      </c>
      <c r="O274" s="120"/>
      <c r="P274" s="112">
        <f>+P266*0.9</f>
        <v>0</v>
      </c>
      <c r="Q274" s="117">
        <f t="shared" si="13"/>
        <v>0</v>
      </c>
      <c r="R274" s="9"/>
      <c r="S274" s="10"/>
      <c r="T274" s="10"/>
      <c r="U274" s="10"/>
      <c r="V274" s="10"/>
      <c r="W274" s="10"/>
      <c r="X274" s="10"/>
      <c r="Y274" s="10"/>
      <c r="Z274" s="10"/>
      <c r="AA274" s="10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11"/>
      <c r="C275" s="322" t="s">
        <v>66</v>
      </c>
      <c r="D275" s="308"/>
      <c r="E275" s="109">
        <f>+SUM(E273+E274)</f>
        <v>0</v>
      </c>
      <c r="F275" s="121"/>
      <c r="G275" s="104"/>
      <c r="H275" s="104"/>
      <c r="I275" s="117" t="s">
        <v>67</v>
      </c>
      <c r="J275" s="120"/>
      <c r="K275" s="117" t="e">
        <f>+K267</f>
        <v>#DIV/0!</v>
      </c>
      <c r="L275" s="117" t="e">
        <f t="shared" si="12"/>
        <v>#DIV/0!</v>
      </c>
      <c r="M275" s="122"/>
      <c r="N275" s="117" t="s">
        <v>67</v>
      </c>
      <c r="O275" s="120"/>
      <c r="P275" s="112">
        <f>+P266</f>
        <v>0</v>
      </c>
      <c r="Q275" s="117">
        <f t="shared" si="13"/>
        <v>0</v>
      </c>
      <c r="R275" s="9"/>
      <c r="S275" s="10"/>
      <c r="T275" s="10"/>
      <c r="U275" s="10"/>
      <c r="V275" s="10"/>
      <c r="W275" s="10"/>
      <c r="X275" s="10"/>
      <c r="Y275" s="10"/>
      <c r="Z275" s="10"/>
      <c r="AA275" s="10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11"/>
      <c r="C276" s="10"/>
      <c r="D276" s="104"/>
      <c r="E276" s="104"/>
      <c r="F276" s="104"/>
      <c r="G276" s="104"/>
      <c r="H276" s="104"/>
      <c r="I276" s="117" t="s">
        <v>68</v>
      </c>
      <c r="J276" s="120"/>
      <c r="K276" s="117" t="e">
        <f>+K267*0.95</f>
        <v>#DIV/0!</v>
      </c>
      <c r="L276" s="117" t="e">
        <f t="shared" si="12"/>
        <v>#DIV/0!</v>
      </c>
      <c r="M276" s="96"/>
      <c r="N276" s="117" t="s">
        <v>68</v>
      </c>
      <c r="O276" s="120"/>
      <c r="P276" s="112">
        <f>+P275*0.95</f>
        <v>0</v>
      </c>
      <c r="Q276" s="117">
        <f t="shared" si="13"/>
        <v>0</v>
      </c>
      <c r="R276" s="9"/>
      <c r="S276" s="10"/>
      <c r="T276" s="10"/>
      <c r="U276" s="10"/>
      <c r="V276" s="10"/>
      <c r="W276" s="10"/>
      <c r="X276" s="10"/>
      <c r="Y276" s="10"/>
      <c r="Z276" s="10"/>
      <c r="AA276" s="10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11"/>
      <c r="C277" s="310" t="s">
        <v>69</v>
      </c>
      <c r="D277" s="311"/>
      <c r="E277" s="308"/>
      <c r="F277" s="104"/>
      <c r="G277" s="123"/>
      <c r="H277" s="104"/>
      <c r="I277" s="124" t="s">
        <v>70</v>
      </c>
      <c r="J277" s="125"/>
      <c r="K277" s="117"/>
      <c r="L277" s="117">
        <f t="shared" si="12"/>
        <v>0</v>
      </c>
      <c r="M277" s="96"/>
      <c r="N277" s="124" t="s">
        <v>70</v>
      </c>
      <c r="O277" s="125"/>
      <c r="P277" s="117"/>
      <c r="Q277" s="117">
        <f t="shared" si="13"/>
        <v>0</v>
      </c>
      <c r="R277" s="9"/>
      <c r="S277" s="10"/>
      <c r="T277" s="10"/>
      <c r="U277" s="10"/>
      <c r="V277" s="10"/>
      <c r="W277" s="10"/>
      <c r="X277" s="10"/>
      <c r="Y277" s="10"/>
      <c r="Z277" s="10"/>
      <c r="AA277" s="10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11"/>
      <c r="C278" s="319" t="s">
        <v>71</v>
      </c>
      <c r="D278" s="308"/>
      <c r="E278" s="106" t="s">
        <v>47</v>
      </c>
      <c r="F278" s="104"/>
      <c r="G278" s="123"/>
      <c r="H278" s="104"/>
      <c r="I278" s="321" t="s">
        <v>72</v>
      </c>
      <c r="J278" s="311"/>
      <c r="K278" s="308"/>
      <c r="L278" s="117" t="e">
        <f>SUM(L271:L277)</f>
        <v>#DIV/0!</v>
      </c>
      <c r="M278" s="96"/>
      <c r="N278" s="126" t="s">
        <v>72</v>
      </c>
      <c r="O278" s="126"/>
      <c r="P278" s="126"/>
      <c r="Q278" s="117">
        <f>SUM(Q271:Q277)</f>
        <v>0</v>
      </c>
      <c r="R278" s="9"/>
      <c r="S278" s="10"/>
      <c r="T278" s="10"/>
      <c r="U278" s="10"/>
      <c r="V278" s="10"/>
      <c r="W278" s="10"/>
      <c r="X278" s="10"/>
      <c r="Y278" s="10"/>
      <c r="Z278" s="10"/>
      <c r="AA278" s="10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11"/>
      <c r="C279" s="312" t="s">
        <v>73</v>
      </c>
      <c r="D279" s="313"/>
      <c r="E279" s="109">
        <f>+ROUND(SUM($E$264:$E$272)*10%,0)</f>
        <v>0</v>
      </c>
      <c r="F279" s="121"/>
      <c r="G279" s="123"/>
      <c r="H279" s="104"/>
      <c r="I279" s="1"/>
      <c r="J279" s="1"/>
      <c r="K279" s="1"/>
      <c r="L279" s="1"/>
      <c r="M279" s="127"/>
      <c r="N279" s="10"/>
      <c r="O279" s="10"/>
      <c r="P279" s="10"/>
      <c r="Q279" s="10"/>
      <c r="R279" s="9"/>
      <c r="S279" s="10"/>
      <c r="T279" s="10"/>
      <c r="U279" s="10"/>
      <c r="V279" s="10"/>
      <c r="W279" s="10"/>
      <c r="X279" s="10"/>
      <c r="Y279" s="10"/>
      <c r="Z279" s="10"/>
      <c r="AA279" s="10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11"/>
      <c r="C280" s="312" t="str">
        <f>+$E$11</f>
        <v>EDU CONTINUA</v>
      </c>
      <c r="D280" s="313"/>
      <c r="E280" s="109">
        <f>+ROUND($E$275*6%,0)</f>
        <v>0</v>
      </c>
      <c r="F280" s="121"/>
      <c r="G280" s="123"/>
      <c r="H280" s="104"/>
      <c r="I280" s="104"/>
      <c r="J280" s="104"/>
      <c r="K280" s="104"/>
      <c r="L280" s="104"/>
      <c r="M280" s="96"/>
      <c r="N280" s="10"/>
      <c r="O280" s="10"/>
      <c r="P280" s="10"/>
      <c r="Q280" s="10"/>
      <c r="R280" s="9"/>
      <c r="S280" s="10"/>
      <c r="T280" s="10"/>
      <c r="U280" s="10"/>
      <c r="V280" s="10"/>
      <c r="W280" s="10"/>
      <c r="X280" s="10"/>
      <c r="Y280" s="10"/>
      <c r="Z280" s="10"/>
      <c r="AA280" s="10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11"/>
      <c r="C281" s="128"/>
      <c r="D281" s="129"/>
      <c r="E281" s="130"/>
      <c r="F281" s="104"/>
      <c r="G281" s="104"/>
      <c r="H281" s="104"/>
      <c r="I281" s="131" t="s">
        <v>74</v>
      </c>
      <c r="J281" s="132" t="e">
        <f>+IF(L264&gt;E287,"OK","ERROR")</f>
        <v>#DIV/0!</v>
      </c>
      <c r="K281" s="104"/>
      <c r="L281" s="104"/>
      <c r="M281" s="96"/>
      <c r="N281" s="310" t="s">
        <v>75</v>
      </c>
      <c r="O281" s="311"/>
      <c r="P281" s="311"/>
      <c r="Q281" s="308"/>
      <c r="R281" s="9"/>
      <c r="S281" s="10"/>
      <c r="T281" s="10"/>
      <c r="U281" s="10"/>
      <c r="V281" s="10"/>
      <c r="W281" s="10"/>
      <c r="X281" s="10"/>
      <c r="Y281" s="10"/>
      <c r="Z281" s="10"/>
      <c r="AA281" s="10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11"/>
      <c r="C282" s="310" t="s">
        <v>76</v>
      </c>
      <c r="D282" s="311"/>
      <c r="E282" s="308"/>
      <c r="F282" s="104"/>
      <c r="G282" s="104"/>
      <c r="H282" s="104"/>
      <c r="I282" s="1"/>
      <c r="J282" s="1"/>
      <c r="K282" s="104"/>
      <c r="L282" s="104"/>
      <c r="M282" s="96"/>
      <c r="N282" s="323" t="str">
        <f>++IF(E12="Interno sin excedentes ni contribuciones","VALOR CONTRAPARTIDA","INGRESOS BRUTOS")</f>
        <v>INGRESOS BRUTOS</v>
      </c>
      <c r="O282" s="311"/>
      <c r="P282" s="308"/>
      <c r="Q282" s="133">
        <f>+IF($E$12="Interno sin excedentes ni contribuciones",$E$275,IF($E$12="Interno con excedentes sin contribuciones",$E$275+$E$279,IF($E$12="Interno con excedentes y contribuciones",$Q$278,$Q$278)))</f>
        <v>0</v>
      </c>
      <c r="R282" s="9"/>
      <c r="S282" s="10"/>
      <c r="T282" s="10"/>
      <c r="U282" s="10"/>
      <c r="V282" s="10"/>
      <c r="W282" s="10"/>
      <c r="X282" s="10"/>
      <c r="Y282" s="10"/>
      <c r="Z282" s="10"/>
      <c r="AA282" s="10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11"/>
      <c r="C283" s="319" t="s">
        <v>77</v>
      </c>
      <c r="D283" s="308"/>
      <c r="E283" s="106" t="s">
        <v>47</v>
      </c>
      <c r="F283" s="104"/>
      <c r="G283" s="123"/>
      <c r="H283" s="104"/>
      <c r="I283" s="310" t="s">
        <v>78</v>
      </c>
      <c r="J283" s="311"/>
      <c r="K283" s="308"/>
      <c r="L283" s="104"/>
      <c r="M283" s="96"/>
      <c r="N283" s="320" t="s">
        <v>79</v>
      </c>
      <c r="O283" s="311"/>
      <c r="P283" s="308"/>
      <c r="Q283" s="133">
        <f>++IF($E$12="Interno sin excedentes ni contribuciones","0",IF($E$12="Interno con excedentes sin contribuciones","0",IF($E$12="Interno con excedentes y contribuciones",$Q$282*14%,$Q$282*20%)))</f>
        <v>0</v>
      </c>
      <c r="R283" s="9"/>
      <c r="S283" s="10"/>
      <c r="T283" s="10"/>
      <c r="U283" s="10"/>
      <c r="V283" s="10"/>
      <c r="W283" s="10"/>
      <c r="X283" s="10"/>
      <c r="Y283" s="10"/>
      <c r="Z283" s="10"/>
      <c r="AA283" s="10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11"/>
      <c r="C284" s="312" t="str">
        <f>+$E$11</f>
        <v>EDU CONTINUA</v>
      </c>
      <c r="D284" s="313"/>
      <c r="E284" s="109">
        <f>+ROUND(E275*14%,0)</f>
        <v>0</v>
      </c>
      <c r="F284" s="121"/>
      <c r="G284" s="104"/>
      <c r="H284" s="104"/>
      <c r="I284" s="315" t="s">
        <v>80</v>
      </c>
      <c r="J284" s="308"/>
      <c r="K284" s="134">
        <v>0.15</v>
      </c>
      <c r="L284" s="104"/>
      <c r="M284" s="96"/>
      <c r="N284" s="320" t="s">
        <v>81</v>
      </c>
      <c r="O284" s="311"/>
      <c r="P284" s="308"/>
      <c r="Q284" s="133">
        <f>IF($E$12="Interno sin excedentes ni contribuciones","",IF($E$12="Interno con excedentes sin contribuciones",Q282,IF($E$12="Interno con excedentes y contribuciones",Q282-Q283,Q282-Q283)))</f>
        <v>0</v>
      </c>
      <c r="R284" s="9"/>
      <c r="S284" s="10"/>
      <c r="T284" s="10"/>
      <c r="U284" s="10"/>
      <c r="V284" s="10"/>
      <c r="W284" s="10"/>
      <c r="X284" s="10"/>
      <c r="Y284" s="10"/>
      <c r="Z284" s="10"/>
      <c r="AA284" s="10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135"/>
      <c r="C285" s="128"/>
      <c r="D285" s="129"/>
      <c r="E285" s="130"/>
      <c r="F285" s="104"/>
      <c r="G285" s="104"/>
      <c r="H285" s="104"/>
      <c r="I285" s="315" t="s">
        <v>82</v>
      </c>
      <c r="J285" s="308"/>
      <c r="K285" s="136" t="e">
        <f>+E294*K284</f>
        <v>#DIV/0!</v>
      </c>
      <c r="L285" s="1"/>
      <c r="M285" s="96"/>
      <c r="N285" s="314" t="s">
        <v>83</v>
      </c>
      <c r="O285" s="311"/>
      <c r="P285" s="308"/>
      <c r="Q285" s="133">
        <f>+E273+Q283</f>
        <v>0</v>
      </c>
      <c r="R285" s="9"/>
      <c r="S285" s="10"/>
      <c r="T285" s="10"/>
      <c r="U285" s="10"/>
      <c r="V285" s="10"/>
      <c r="W285" s="10"/>
      <c r="X285" s="10"/>
      <c r="Y285" s="10"/>
      <c r="Z285" s="10"/>
      <c r="AA285" s="10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135"/>
      <c r="C286" s="310" t="s">
        <v>84</v>
      </c>
      <c r="D286" s="311"/>
      <c r="E286" s="308"/>
      <c r="F286" s="104"/>
      <c r="G286" s="104"/>
      <c r="H286" s="104"/>
      <c r="I286" s="315" t="s">
        <v>85</v>
      </c>
      <c r="J286" s="308"/>
      <c r="K286" s="137" t="e">
        <f>+E294-K285</f>
        <v>#DIV/0!</v>
      </c>
      <c r="L286" s="104"/>
      <c r="M286" s="96"/>
      <c r="N286" s="314" t="s">
        <v>86</v>
      </c>
      <c r="O286" s="311"/>
      <c r="P286" s="308"/>
      <c r="Q286" s="133">
        <f>+Q282-Q285</f>
        <v>0</v>
      </c>
      <c r="R286" s="9"/>
      <c r="S286" s="10"/>
      <c r="T286" s="10"/>
      <c r="U286" s="10"/>
      <c r="V286" s="10"/>
      <c r="W286" s="10"/>
      <c r="X286" s="10"/>
      <c r="Y286" s="10"/>
      <c r="Z286" s="10"/>
      <c r="AA286" s="10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135"/>
      <c r="C287" s="312" t="s">
        <v>87</v>
      </c>
      <c r="D287" s="313"/>
      <c r="E287" s="136">
        <f>+IF($E$12="Interno sin excedentes ni contribuciones",$E$275,IF($E$12="Interno con excedentes sin contribuciones",$E$275+$E$279,IF($E$12="Interno con excedentes y contribuciones",$E$275+$E$284+$E$279,$E$275+$E$279+$E$280+$E$284)))</f>
        <v>0</v>
      </c>
      <c r="F287" s="138"/>
      <c r="G287" s="138"/>
      <c r="H287" s="1"/>
      <c r="I287" s="315" t="s">
        <v>88</v>
      </c>
      <c r="J287" s="308"/>
      <c r="K287" s="137" t="e">
        <f>+K286*0.9</f>
        <v>#DIV/0!</v>
      </c>
      <c r="L287" s="104"/>
      <c r="M287" s="96"/>
      <c r="N287" s="10"/>
      <c r="O287" s="10"/>
      <c r="P287" s="10"/>
      <c r="Q287" s="10"/>
      <c r="R287" s="9"/>
      <c r="S287" s="10"/>
      <c r="T287" s="10"/>
      <c r="U287" s="10"/>
      <c r="V287" s="10"/>
      <c r="W287" s="10"/>
      <c r="X287" s="10"/>
      <c r="Y287" s="10"/>
      <c r="Z287" s="10"/>
      <c r="AA287" s="10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135"/>
      <c r="C288" s="128"/>
      <c r="D288" s="129"/>
      <c r="E288" s="138"/>
      <c r="F288" s="104"/>
      <c r="G288" s="104"/>
      <c r="H288" s="139"/>
      <c r="I288" s="315" t="s">
        <v>89</v>
      </c>
      <c r="J288" s="308"/>
      <c r="K288" s="137" t="e">
        <f>+K286*0.1</f>
        <v>#DIV/0!</v>
      </c>
      <c r="L288" s="104"/>
      <c r="M288" s="96"/>
      <c r="N288" s="10"/>
      <c r="O288" s="10"/>
      <c r="P288" s="10"/>
      <c r="Q288" s="10"/>
      <c r="R288" s="9"/>
      <c r="S288" s="10"/>
      <c r="T288" s="10"/>
      <c r="U288" s="10"/>
      <c r="V288" s="10"/>
      <c r="W288" s="10"/>
      <c r="X288" s="10"/>
      <c r="Y288" s="10"/>
      <c r="Z288" s="10"/>
      <c r="AA288" s="10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11"/>
      <c r="C289" s="310" t="s">
        <v>90</v>
      </c>
      <c r="D289" s="311"/>
      <c r="E289" s="308"/>
      <c r="F289" s="104"/>
      <c r="G289" s="104"/>
      <c r="H289" s="104"/>
      <c r="I289" s="104"/>
      <c r="J289" s="104"/>
      <c r="K289" s="104"/>
      <c r="L289" s="104"/>
      <c r="M289" s="96"/>
      <c r="N289" s="10"/>
      <c r="O289" s="10"/>
      <c r="P289" s="10"/>
      <c r="Q289" s="10"/>
      <c r="R289" s="9"/>
      <c r="S289" s="10"/>
      <c r="T289" s="10"/>
      <c r="U289" s="10"/>
      <c r="V289" s="10"/>
      <c r="W289" s="10"/>
      <c r="X289" s="10"/>
      <c r="Y289" s="10"/>
      <c r="Z289" s="10"/>
      <c r="AA289" s="10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11"/>
      <c r="C290" s="307" t="str">
        <f>+IF(E12="Interno sin excedentes ni contribuciones","VALOR CONTRAPARTIDA","INGRESOS BRUTOS")</f>
        <v>INGRESOS BRUTOS</v>
      </c>
      <c r="D290" s="308"/>
      <c r="E290" s="140" t="e">
        <f>+IF($E$12="Interno sin excedentes ni contribuciones",$E$275,IF($E$12="Interno con excedentes sin contribuciones",$E$275+$E$279,IF($E$12="Interno con excedentes y contribuciones",$L$278,$L$278)))</f>
        <v>#DIV/0!</v>
      </c>
      <c r="F290" s="138"/>
      <c r="G290" s="138"/>
      <c r="H290" s="104"/>
      <c r="I290" s="104"/>
      <c r="J290" s="104"/>
      <c r="K290" s="104"/>
      <c r="L290" s="104"/>
      <c r="M290" s="96"/>
      <c r="N290" s="10"/>
      <c r="O290" s="10"/>
      <c r="P290" s="10"/>
      <c r="Q290" s="10"/>
      <c r="R290" s="9"/>
      <c r="S290" s="10"/>
      <c r="T290" s="10"/>
      <c r="U290" s="10"/>
      <c r="V290" s="10"/>
      <c r="W290" s="10"/>
      <c r="X290" s="10"/>
      <c r="Y290" s="10"/>
      <c r="Z290" s="10"/>
      <c r="AA290" s="10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11"/>
      <c r="C291" s="307" t="s">
        <v>79</v>
      </c>
      <c r="D291" s="308"/>
      <c r="E291" s="140" t="e">
        <f>+IF($E$12="Interno sin excedentes ni contribuciones","0",IF($E$12="Interno con excedentes sin contribuciones","0",IF($E$12="Interno con excedentes y contribuciones",$E$290*14%,$E$290*20%)))</f>
        <v>#DIV/0!</v>
      </c>
      <c r="F291" s="104"/>
      <c r="G291" s="141"/>
      <c r="H291" s="104"/>
      <c r="I291" s="104"/>
      <c r="J291" s="104"/>
      <c r="K291" s="104"/>
      <c r="L291" s="104"/>
      <c r="M291" s="96"/>
      <c r="N291" s="10"/>
      <c r="O291" s="10"/>
      <c r="P291" s="10"/>
      <c r="Q291" s="10"/>
      <c r="R291" s="9"/>
      <c r="S291" s="10"/>
      <c r="T291" s="10"/>
      <c r="U291" s="10"/>
      <c r="V291" s="10"/>
      <c r="W291" s="10"/>
      <c r="X291" s="10"/>
      <c r="Y291" s="10"/>
      <c r="Z291" s="10"/>
      <c r="AA291" s="10"/>
      <c r="AB291" s="1"/>
      <c r="AC291" s="1"/>
      <c r="AD291" s="1"/>
      <c r="AE291" s="1"/>
      <c r="AF291" s="1"/>
      <c r="AG291" s="1"/>
      <c r="AH291" s="1"/>
    </row>
    <row r="292" spans="1:34" ht="15" customHeight="1">
      <c r="A292" s="1"/>
      <c r="B292" s="142"/>
      <c r="C292" s="307" t="s">
        <v>81</v>
      </c>
      <c r="D292" s="308"/>
      <c r="E292" s="140" t="e">
        <f>IF($E$12="Interno sin excedentes ni contribuciones","",IF($E$12="Interno con excedentes sin contribuciones",E290,IF($E$12="Interno con excedentes y contribuciones",E290-E291,E290-E291)))</f>
        <v>#DIV/0!</v>
      </c>
      <c r="F292" s="143"/>
      <c r="G292" s="1"/>
      <c r="H292" s="1"/>
      <c r="I292" s="104"/>
      <c r="J292" s="104"/>
      <c r="K292" s="104"/>
      <c r="L292" s="104"/>
      <c r="M292" s="1"/>
      <c r="N292" s="1"/>
      <c r="O292" s="1"/>
      <c r="P292" s="1"/>
      <c r="Q292" s="1"/>
      <c r="R292" s="9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" customHeight="1">
      <c r="A293" s="1"/>
      <c r="B293" s="142"/>
      <c r="C293" s="309" t="s">
        <v>83</v>
      </c>
      <c r="D293" s="308"/>
      <c r="E293" s="144" t="e">
        <f>+E273+E291</f>
        <v>#DIV/0!</v>
      </c>
      <c r="F293" s="1"/>
      <c r="G293" s="1"/>
      <c r="H293" s="1"/>
      <c r="I293" s="104"/>
      <c r="J293" s="104"/>
      <c r="K293" s="104"/>
      <c r="L293" s="104"/>
      <c r="M293" s="1"/>
      <c r="N293" s="1"/>
      <c r="O293" s="1"/>
      <c r="P293" s="1"/>
      <c r="Q293" s="1"/>
      <c r="R293" s="9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" customHeight="1">
      <c r="A294" s="1"/>
      <c r="B294" s="142"/>
      <c r="C294" s="309" t="s">
        <v>86</v>
      </c>
      <c r="D294" s="308"/>
      <c r="E294" s="144" t="e">
        <f>+E290-E293</f>
        <v>#DIV/0!</v>
      </c>
      <c r="F294" s="1"/>
      <c r="G294" s="1"/>
      <c r="H294" s="1"/>
      <c r="I294" s="104"/>
      <c r="J294" s="104"/>
      <c r="K294" s="104"/>
      <c r="L294" s="104"/>
      <c r="M294" s="1"/>
      <c r="N294" s="1"/>
      <c r="O294" s="1"/>
      <c r="P294" s="1"/>
      <c r="Q294" s="1"/>
      <c r="R294" s="9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" customHeight="1">
      <c r="A295" s="1"/>
      <c r="B295" s="142"/>
      <c r="C295" s="1"/>
      <c r="D295" s="1"/>
      <c r="E295" s="1"/>
      <c r="F295" s="1"/>
      <c r="G295" s="1"/>
      <c r="H295" s="1"/>
      <c r="I295" s="141"/>
      <c r="J295" s="121"/>
      <c r="K295" s="104"/>
      <c r="L295" s="145"/>
      <c r="M295" s="1"/>
      <c r="N295" s="1"/>
      <c r="O295" s="1"/>
      <c r="P295" s="1"/>
      <c r="Q295" s="1"/>
      <c r="R295" s="9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" customHeight="1">
      <c r="A296" s="1"/>
      <c r="B296" s="142"/>
      <c r="C296" s="1"/>
      <c r="D296" s="1"/>
      <c r="E296" s="1"/>
      <c r="F296" s="1"/>
      <c r="G296" s="1"/>
      <c r="H296" s="1"/>
      <c r="I296" s="104"/>
      <c r="J296" s="104"/>
      <c r="K296" s="104"/>
      <c r="L296" s="1"/>
      <c r="M296" s="1"/>
      <c r="N296" s="1"/>
      <c r="O296" s="1"/>
      <c r="P296" s="1"/>
      <c r="Q296" s="1"/>
      <c r="R296" s="9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" customHeight="1">
      <c r="A297" s="1"/>
      <c r="B297" s="14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9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" customHeight="1">
      <c r="A298" s="1"/>
      <c r="B298" s="146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43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91">
    <mergeCell ref="C11:D11"/>
    <mergeCell ref="C12:D12"/>
    <mergeCell ref="C13:D13"/>
    <mergeCell ref="C1:E4"/>
    <mergeCell ref="F1:L2"/>
    <mergeCell ref="E9:N9"/>
    <mergeCell ref="E10:N10"/>
    <mergeCell ref="E11:N11"/>
    <mergeCell ref="E12:G12"/>
    <mergeCell ref="E13:N13"/>
    <mergeCell ref="C8:D8"/>
    <mergeCell ref="C9:D9"/>
    <mergeCell ref="C10:D10"/>
    <mergeCell ref="M1:N2"/>
    <mergeCell ref="F3:L4"/>
    <mergeCell ref="M3:M4"/>
    <mergeCell ref="N3:N4"/>
    <mergeCell ref="E8:N8"/>
    <mergeCell ref="C15:N15"/>
    <mergeCell ref="C38:N38"/>
    <mergeCell ref="D36:L36"/>
    <mergeCell ref="C61:L61"/>
    <mergeCell ref="C63:N63"/>
    <mergeCell ref="C86:L86"/>
    <mergeCell ref="C88:N88"/>
    <mergeCell ref="C110:L110"/>
    <mergeCell ref="C112:N112"/>
    <mergeCell ref="C135:L135"/>
    <mergeCell ref="C137:N137"/>
    <mergeCell ref="C160:L160"/>
    <mergeCell ref="C162:N162"/>
    <mergeCell ref="C185:L185"/>
    <mergeCell ref="D186:I186"/>
    <mergeCell ref="C187:N187"/>
    <mergeCell ref="I261:L261"/>
    <mergeCell ref="I262:J262"/>
    <mergeCell ref="C210:L210"/>
    <mergeCell ref="C212:N212"/>
    <mergeCell ref="C235:L235"/>
    <mergeCell ref="C237:N237"/>
    <mergeCell ref="C259:L259"/>
    <mergeCell ref="C261:E261"/>
    <mergeCell ref="C262:D262"/>
    <mergeCell ref="C284:D284"/>
    <mergeCell ref="I284:J284"/>
    <mergeCell ref="N284:P284"/>
    <mergeCell ref="C279:D279"/>
    <mergeCell ref="C280:D280"/>
    <mergeCell ref="N281:Q281"/>
    <mergeCell ref="N282:P282"/>
    <mergeCell ref="C282:E282"/>
    <mergeCell ref="C269:D269"/>
    <mergeCell ref="I269:L269"/>
    <mergeCell ref="N269:Q269"/>
    <mergeCell ref="C278:D278"/>
    <mergeCell ref="C283:D283"/>
    <mergeCell ref="I283:K283"/>
    <mergeCell ref="N283:P283"/>
    <mergeCell ref="I278:K278"/>
    <mergeCell ref="C270:D270"/>
    <mergeCell ref="C271:D271"/>
    <mergeCell ref="C272:D272"/>
    <mergeCell ref="C273:D273"/>
    <mergeCell ref="C274:D274"/>
    <mergeCell ref="C275:D275"/>
    <mergeCell ref="C277:E277"/>
    <mergeCell ref="N266:O266"/>
    <mergeCell ref="C266:D266"/>
    <mergeCell ref="C267:D267"/>
    <mergeCell ref="I267:J267"/>
    <mergeCell ref="C268:D268"/>
    <mergeCell ref="C263:D263"/>
    <mergeCell ref="I263:J263"/>
    <mergeCell ref="C264:D264"/>
    <mergeCell ref="I264:J264"/>
    <mergeCell ref="C265:D265"/>
    <mergeCell ref="I265:J265"/>
    <mergeCell ref="N285:P285"/>
    <mergeCell ref="I285:J285"/>
    <mergeCell ref="I286:J286"/>
    <mergeCell ref="I287:J287"/>
    <mergeCell ref="I288:J288"/>
    <mergeCell ref="N286:P286"/>
    <mergeCell ref="C292:D292"/>
    <mergeCell ref="C293:D293"/>
    <mergeCell ref="C294:D294"/>
    <mergeCell ref="C286:E286"/>
    <mergeCell ref="C287:D287"/>
    <mergeCell ref="C289:E289"/>
    <mergeCell ref="C290:D290"/>
    <mergeCell ref="C291:D291"/>
  </mergeCells>
  <pageMargins left="0.7" right="0.7" top="0.75" bottom="0.75" header="0" footer="0"/>
  <pageSetup scale="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ErrorMessage="1" xr:uid="{00000000-0002-0000-0000-000000000000}">
          <x14:formula1>
            <xm:f>Listas!$AA$4:$AA$5</xm:f>
          </x14:formula1>
          <xm:sqref>F215:F233</xm:sqref>
        </x14:dataValidation>
        <x14:dataValidation type="list" allowBlank="1" showErrorMessage="1" xr:uid="{00000000-0002-0000-0000-000001000000}">
          <x14:formula1>
            <xm:f>Listas!$AF$3:$AF$4</xm:f>
          </x14:formula1>
          <xm:sqref>C281:D281 C285:D285</xm:sqref>
        </x14:dataValidation>
        <x14:dataValidation type="list" allowBlank="1" showErrorMessage="1" xr:uid="{00000000-0002-0000-0000-000002000000}">
          <x14:formula1>
            <xm:f>Listas!$C$4:$C$13</xm:f>
          </x14:formula1>
          <xm:sqref>F17:F35</xm:sqref>
        </x14:dataValidation>
        <x14:dataValidation type="list" allowBlank="1" showErrorMessage="1" xr:uid="{00000000-0002-0000-0000-000003000000}">
          <x14:formula1>
            <xm:f>Listas!$U$4:$U$6</xm:f>
          </x14:formula1>
          <xm:sqref>F165:F183</xm:sqref>
        </x14:dataValidation>
        <x14:dataValidation type="list" allowBlank="1" showErrorMessage="1" xr:uid="{00000000-0002-0000-0000-000004000000}">
          <x14:formula1>
            <xm:f>Listas!$B$4:$B$16</xm:f>
          </x14:formula1>
          <xm:sqref>D17:D35</xm:sqref>
        </x14:dataValidation>
        <x14:dataValidation type="list" allowBlank="1" showErrorMessage="1" xr:uid="{00000000-0002-0000-0000-000005000000}">
          <x14:formula1>
            <xm:f>Listas!$AC$4:$AC$12</xm:f>
          </x14:formula1>
          <xm:sqref>D239:D257</xm:sqref>
        </x14:dataValidation>
        <x14:dataValidation type="list" allowBlank="1" showErrorMessage="1" xr:uid="{00000000-0002-0000-0000-000006000000}">
          <x14:formula1>
            <xm:f>Listas!$N$4:$N$13</xm:f>
          </x14:formula1>
          <xm:sqref>D116:D133</xm:sqref>
        </x14:dataValidation>
        <x14:dataValidation type="list" allowBlank="1" showErrorMessage="1" xr:uid="{00000000-0002-0000-0000-000007000000}">
          <x14:formula1>
            <xm:f>Listas!$N$4:$N$16</xm:f>
          </x14:formula1>
          <xm:sqref>D115</xm:sqref>
        </x14:dataValidation>
        <x14:dataValidation type="list" allowBlank="1" showErrorMessage="1" xr:uid="{00000000-0002-0000-0000-000008000000}">
          <x14:formula1>
            <xm:f>Listas!$O$4:$O$6</xm:f>
          </x14:formula1>
          <xm:sqref>F115:F133</xm:sqref>
        </x14:dataValidation>
        <x14:dataValidation type="list" allowBlank="1" showErrorMessage="1" xr:uid="{00000000-0002-0000-0000-000009000000}">
          <x14:formula1>
            <xm:f>Listas!$AH$3:$AH$6</xm:f>
          </x14:formula1>
          <xm:sqref>E12 H12:N12</xm:sqref>
        </x14:dataValidation>
        <x14:dataValidation type="list" allowBlank="1" showErrorMessage="1" xr:uid="{00000000-0002-0000-0000-00000A000000}">
          <x14:formula1>
            <xm:f>Listas!$W$4:$W$10</xm:f>
          </x14:formula1>
          <xm:sqref>D190:D208</xm:sqref>
        </x14:dataValidation>
        <x14:dataValidation type="list" allowBlank="1" showErrorMessage="1" xr:uid="{00000000-0002-0000-0000-00000B000000}">
          <x14:formula1>
            <xm:f>Listas!$E$4:$E$66</xm:f>
          </x14:formula1>
          <xm:sqref>D41:D59</xm:sqref>
        </x14:dataValidation>
        <x14:dataValidation type="list" allowBlank="1" showErrorMessage="1" xr:uid="{00000000-0002-0000-0000-00000C000000}">
          <x14:formula1>
            <xm:f>Listas!$L$4:$L$7</xm:f>
          </x14:formula1>
          <xm:sqref>F90:F108</xm:sqref>
        </x14:dataValidation>
        <x14:dataValidation type="list" allowBlank="1" showErrorMessage="1" xr:uid="{00000000-0002-0000-0000-00000D000000}">
          <x14:formula1>
            <xm:f>Listas!$Q$4:$Q$40</xm:f>
          </x14:formula1>
          <xm:sqref>D140:D158</xm:sqref>
        </x14:dataValidation>
        <x14:dataValidation type="list" allowBlank="1" showErrorMessage="1" xr:uid="{00000000-0002-0000-0000-00000E000000}">
          <x14:formula1>
            <xm:f>Listas!$AJ$3:$AJ$10</xm:f>
          </x14:formula1>
          <xm:sqref>K284</xm:sqref>
        </x14:dataValidation>
        <x14:dataValidation type="list" allowBlank="1" showErrorMessage="1" xr:uid="{00000000-0002-0000-0000-00000F000000}">
          <x14:formula1>
            <xm:f>Listas!$AD$4:$AD$5</xm:f>
          </x14:formula1>
          <xm:sqref>F239:F257</xm:sqref>
        </x14:dataValidation>
        <x14:dataValidation type="list" allowBlank="1" showErrorMessage="1" xr:uid="{00000000-0002-0000-0000-000010000000}">
          <x14:formula1>
            <xm:f>Listas!$T$4:$T$11</xm:f>
          </x14:formula1>
          <xm:sqref>D165:D183</xm:sqref>
        </x14:dataValidation>
        <x14:dataValidation type="list" allowBlank="1" showErrorMessage="1" xr:uid="{00000000-0002-0000-0000-000011000000}">
          <x14:formula1>
            <xm:f>Listas!$K$4:$K$13</xm:f>
          </x14:formula1>
          <xm:sqref>D90:D108</xm:sqref>
        </x14:dataValidation>
        <x14:dataValidation type="list" allowBlank="1" showErrorMessage="1" xr:uid="{00000000-0002-0000-0000-000012000000}">
          <x14:formula1>
            <xm:f>Listas!$X$4:$X$8</xm:f>
          </x14:formula1>
          <xm:sqref>F190:F208</xm:sqref>
        </x14:dataValidation>
        <x14:dataValidation type="list" allowBlank="1" showErrorMessage="1" xr:uid="{00000000-0002-0000-0000-000013000000}">
          <x14:formula1>
            <xm:f>Listas!$H$4:$H$32</xm:f>
          </x14:formula1>
          <xm:sqref>D66:D84</xm:sqref>
        </x14:dataValidation>
        <x14:dataValidation type="list" allowBlank="1" showErrorMessage="1" xr:uid="{00000000-0002-0000-0000-000014000000}">
          <x14:formula1>
            <xm:f>Listas!$I$4:$I$12</xm:f>
          </x14:formula1>
          <xm:sqref>F66:F84</xm:sqref>
        </x14:dataValidation>
        <x14:dataValidation type="list" allowBlank="1" showErrorMessage="1" xr:uid="{00000000-0002-0000-0000-000015000000}">
          <x14:formula1>
            <xm:f>Listas!$R$4:$R$7</xm:f>
          </x14:formula1>
          <xm:sqref>F140:F158</xm:sqref>
        </x14:dataValidation>
        <x14:dataValidation type="list" allowBlank="1" showErrorMessage="1" xr:uid="{00000000-0002-0000-0000-000016000000}">
          <x14:formula1>
            <xm:f>Listas!$F$4:$F$6</xm:f>
          </x14:formula1>
          <xm:sqref>F41:F59</xm:sqref>
        </x14:dataValidation>
        <x14:dataValidation type="list" allowBlank="1" showErrorMessage="1" xr:uid="{00000000-0002-0000-0000-000017000000}">
          <x14:formula1>
            <xm:f>Listas!$Z$4:$Z$18</xm:f>
          </x14:formula1>
          <xm:sqref>D215:D233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5" defaultRowHeight="15" customHeight="1"/>
  <cols>
    <col min="1" max="1" width="4" customWidth="1"/>
    <col min="2" max="2" width="16" customWidth="1"/>
    <col min="3" max="3" width="61" customWidth="1"/>
    <col min="4" max="4" width="18.83203125" customWidth="1"/>
    <col min="5" max="5" width="9.83203125" customWidth="1"/>
    <col min="6" max="26" width="12" customWidth="1"/>
  </cols>
  <sheetData>
    <row r="1" spans="1:26" ht="15.75" customHeight="1">
      <c r="A1" s="148"/>
      <c r="B1" s="362"/>
      <c r="C1" s="364" t="s">
        <v>91</v>
      </c>
      <c r="D1" s="365" t="s">
        <v>1</v>
      </c>
      <c r="E1" s="335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12.75" customHeight="1">
      <c r="A2" s="148"/>
      <c r="B2" s="363"/>
      <c r="C2" s="341"/>
      <c r="D2" s="336"/>
      <c r="E2" s="313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spans="1:26" ht="12.75" customHeight="1">
      <c r="A3" s="148"/>
      <c r="B3" s="363"/>
      <c r="C3" s="366" t="s">
        <v>2</v>
      </c>
      <c r="D3" s="366" t="s">
        <v>3</v>
      </c>
      <c r="E3" s="366">
        <v>2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spans="1:26" ht="12.75" customHeight="1">
      <c r="A4" s="148"/>
      <c r="B4" s="341"/>
      <c r="C4" s="341"/>
      <c r="D4" s="341"/>
      <c r="E4" s="341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 ht="12.75" customHeigh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 ht="7.5" customHeight="1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6" ht="12.75" customHeight="1">
      <c r="A7" s="148"/>
      <c r="B7" s="149" t="s">
        <v>92</v>
      </c>
      <c r="C7" s="148">
        <f>+Presupuesto!E10</f>
        <v>0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6" ht="12.75" customHeight="1">
      <c r="A8" s="148"/>
      <c r="B8" s="150" t="s">
        <v>93</v>
      </c>
      <c r="C8" s="151">
        <f>+Presupuesto!E8</f>
        <v>0</v>
      </c>
      <c r="D8" s="151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12.75" customHeight="1">
      <c r="A9" s="148"/>
      <c r="B9" s="150" t="s">
        <v>94</v>
      </c>
      <c r="C9" s="152"/>
      <c r="D9" s="152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ht="12.75" customHeight="1">
      <c r="A10" s="148"/>
      <c r="B10" s="150" t="s">
        <v>95</v>
      </c>
      <c r="C10" s="148">
        <f>+Presupuesto!E9</f>
        <v>0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ht="8.25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ht="17.25" customHeight="1">
      <c r="A12" s="148"/>
      <c r="B12" s="153" t="s">
        <v>96</v>
      </c>
      <c r="C12" s="153" t="s">
        <v>97</v>
      </c>
      <c r="D12" s="358" t="s">
        <v>47</v>
      </c>
      <c r="E12" s="30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12.75" customHeight="1">
      <c r="A13" s="148"/>
      <c r="B13" s="154" t="s">
        <v>98</v>
      </c>
      <c r="C13" s="155"/>
      <c r="D13" s="360" t="e">
        <f>SUM(D14:D23)</f>
        <v>#DIV/0!</v>
      </c>
      <c r="E13" s="30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ht="12.75" customHeight="1">
      <c r="A14" s="148"/>
      <c r="B14" s="156">
        <v>111302</v>
      </c>
      <c r="C14" s="156" t="s">
        <v>99</v>
      </c>
      <c r="D14" s="357" t="e">
        <f>+IF(Presupuesto!E11="EDU CONTINUA",Presupuesto!$E$290,"")</f>
        <v>#DIV/0!</v>
      </c>
      <c r="E14" s="30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ht="12.75" customHeight="1">
      <c r="A15" s="148"/>
      <c r="B15" s="156">
        <v>111303</v>
      </c>
      <c r="C15" s="156" t="s">
        <v>100</v>
      </c>
      <c r="D15" s="358"/>
      <c r="E15" s="30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ht="12.75" customHeight="1">
      <c r="A16" s="148"/>
      <c r="B16" s="156">
        <v>111304</v>
      </c>
      <c r="C16" s="156" t="s">
        <v>101</v>
      </c>
      <c r="D16" s="357" t="str">
        <f>+IF(Presupuesto!$E$11="ASCON",Presupuesto!$E$290,"")</f>
        <v/>
      </c>
      <c r="E16" s="30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ht="12.75" customHeight="1">
      <c r="A17" s="148"/>
      <c r="B17" s="156">
        <v>111305</v>
      </c>
      <c r="C17" s="156" t="s">
        <v>102</v>
      </c>
      <c r="D17" s="358"/>
      <c r="E17" s="30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12.75" customHeight="1">
      <c r="A18" s="148"/>
      <c r="B18" s="156">
        <v>111402</v>
      </c>
      <c r="C18" s="156" t="s">
        <v>103</v>
      </c>
      <c r="D18" s="358"/>
      <c r="E18" s="30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12.75" customHeight="1">
      <c r="A19" s="148"/>
      <c r="B19" s="157">
        <v>11140204</v>
      </c>
      <c r="C19" s="157" t="s">
        <v>104</v>
      </c>
      <c r="D19" s="355"/>
      <c r="E19" s="30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ht="12.75" customHeight="1">
      <c r="A20" s="148"/>
      <c r="B20" s="157">
        <v>11140205</v>
      </c>
      <c r="C20" s="157" t="s">
        <v>105</v>
      </c>
      <c r="D20" s="361"/>
      <c r="E20" s="30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ht="12.75" customHeight="1">
      <c r="A21" s="148"/>
      <c r="B21" s="157">
        <v>11140206</v>
      </c>
      <c r="C21" s="157" t="s">
        <v>106</v>
      </c>
      <c r="D21" s="355"/>
      <c r="E21" s="30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ht="12.75" customHeight="1">
      <c r="A22" s="148"/>
      <c r="B22" s="157">
        <v>11140211</v>
      </c>
      <c r="C22" s="157" t="s">
        <v>107</v>
      </c>
      <c r="D22" s="355"/>
      <c r="E22" s="30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26" ht="12.75" customHeight="1">
      <c r="A23" s="148"/>
      <c r="B23" s="156">
        <v>12</v>
      </c>
      <c r="C23" s="156" t="s">
        <v>108</v>
      </c>
      <c r="D23" s="358"/>
      <c r="E23" s="30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 t="s">
        <v>109</v>
      </c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ht="12.75" customHeight="1">
      <c r="A24" s="148"/>
      <c r="B24" s="154" t="s">
        <v>83</v>
      </c>
      <c r="C24" s="155"/>
      <c r="D24" s="360" t="e">
        <f>+D25+D35+D46+D50+D55+D58+D62+D66+D68+D70</f>
        <v>#DIV/0!</v>
      </c>
      <c r="E24" s="30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ht="12.75" customHeight="1">
      <c r="A25" s="148"/>
      <c r="B25" s="158">
        <v>211</v>
      </c>
      <c r="C25" s="158" t="s">
        <v>110</v>
      </c>
      <c r="D25" s="359">
        <f>+Presupuesto!E263</f>
        <v>0</v>
      </c>
      <c r="E25" s="30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</row>
    <row r="26" spans="1:26" ht="12.75" customHeight="1">
      <c r="A26" s="148"/>
      <c r="B26" s="157">
        <v>21120101</v>
      </c>
      <c r="C26" s="157" t="s">
        <v>111</v>
      </c>
      <c r="D26" s="357">
        <f>Presupuesto!E263</f>
        <v>0</v>
      </c>
      <c r="E26" s="30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ht="12.75" customHeight="1">
      <c r="A27" s="148"/>
      <c r="B27" s="157">
        <v>21120103</v>
      </c>
      <c r="C27" s="157" t="s">
        <v>112</v>
      </c>
      <c r="D27" s="355"/>
      <c r="E27" s="30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spans="1:26" ht="12.75" customHeight="1">
      <c r="A28" s="148"/>
      <c r="B28" s="156">
        <v>2115</v>
      </c>
      <c r="C28" s="156" t="s">
        <v>113</v>
      </c>
      <c r="D28" s="358"/>
      <c r="E28" s="30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spans="1:26" ht="12.75" customHeight="1">
      <c r="A29" s="148"/>
      <c r="B29" s="157">
        <v>21150101</v>
      </c>
      <c r="C29" s="157" t="s">
        <v>111</v>
      </c>
      <c r="D29" s="355"/>
      <c r="E29" s="30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</row>
    <row r="30" spans="1:26" ht="12.75" customHeight="1">
      <c r="A30" s="148"/>
      <c r="B30" s="156">
        <v>211502</v>
      </c>
      <c r="C30" s="156" t="s">
        <v>114</v>
      </c>
      <c r="D30" s="358"/>
      <c r="E30" s="30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spans="1:26" ht="12.75" customHeight="1">
      <c r="A31" s="148"/>
      <c r="B31" s="157">
        <v>21150201</v>
      </c>
      <c r="C31" s="157" t="s">
        <v>115</v>
      </c>
      <c r="D31" s="355"/>
      <c r="E31" s="30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</row>
    <row r="32" spans="1:26" ht="12.75" customHeight="1">
      <c r="A32" s="148"/>
      <c r="B32" s="157">
        <v>21150202</v>
      </c>
      <c r="C32" s="157" t="s">
        <v>116</v>
      </c>
      <c r="D32" s="355"/>
      <c r="E32" s="30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</row>
    <row r="33" spans="1:26" ht="12.75" customHeight="1">
      <c r="A33" s="148"/>
      <c r="B33" s="156">
        <v>211702</v>
      </c>
      <c r="C33" s="156" t="s">
        <v>117</v>
      </c>
      <c r="D33" s="358"/>
      <c r="E33" s="30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</row>
    <row r="34" spans="1:26" ht="12.75" customHeight="1">
      <c r="A34" s="148"/>
      <c r="B34" s="157">
        <v>21170101</v>
      </c>
      <c r="C34" s="157" t="s">
        <v>118</v>
      </c>
      <c r="D34" s="355"/>
      <c r="E34" s="30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</row>
    <row r="35" spans="1:26" ht="12.75" customHeight="1">
      <c r="A35" s="148"/>
      <c r="B35" s="158">
        <v>212</v>
      </c>
      <c r="C35" s="158" t="s">
        <v>119</v>
      </c>
      <c r="D35" s="359">
        <f>SUM(D36:D45)</f>
        <v>0</v>
      </c>
      <c r="E35" s="30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</row>
    <row r="36" spans="1:26" ht="12.75" customHeight="1">
      <c r="A36" s="148"/>
      <c r="B36" s="157">
        <v>212101</v>
      </c>
      <c r="C36" s="157" t="s">
        <v>120</v>
      </c>
      <c r="D36" s="357">
        <f>Presupuesto!E264</f>
        <v>0</v>
      </c>
      <c r="E36" s="30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</row>
    <row r="37" spans="1:26" ht="12.75" customHeight="1">
      <c r="A37" s="148"/>
      <c r="B37" s="157">
        <v>21210201</v>
      </c>
      <c r="C37" s="157" t="s">
        <v>121</v>
      </c>
      <c r="D37" s="355"/>
      <c r="E37" s="30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</row>
    <row r="38" spans="1:26" ht="12.75" customHeight="1">
      <c r="A38" s="148"/>
      <c r="B38" s="157">
        <v>21210202</v>
      </c>
      <c r="C38" s="157" t="s">
        <v>122</v>
      </c>
      <c r="D38" s="357">
        <f>Presupuesto!E265</f>
        <v>0</v>
      </c>
      <c r="E38" s="30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</row>
    <row r="39" spans="1:26" ht="12.75" customHeight="1">
      <c r="A39" s="148"/>
      <c r="B39" s="157">
        <v>212201</v>
      </c>
      <c r="C39" s="157" t="s">
        <v>123</v>
      </c>
      <c r="D39" s="355"/>
      <c r="E39" s="30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</row>
    <row r="40" spans="1:26" ht="12.75" customHeight="1">
      <c r="A40" s="148"/>
      <c r="B40" s="157">
        <v>212202</v>
      </c>
      <c r="C40" s="157" t="s">
        <v>124</v>
      </c>
      <c r="D40" s="355"/>
      <c r="E40" s="30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</row>
    <row r="41" spans="1:26" ht="12.75" customHeight="1">
      <c r="A41" s="148"/>
      <c r="B41" s="157">
        <v>212203</v>
      </c>
      <c r="C41" s="157" t="s">
        <v>125</v>
      </c>
      <c r="D41" s="355"/>
      <c r="E41" s="30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spans="1:26" ht="12.75" customHeight="1">
      <c r="A42" s="148"/>
      <c r="B42" s="157">
        <v>212204</v>
      </c>
      <c r="C42" s="157" t="s">
        <v>126</v>
      </c>
      <c r="D42" s="357">
        <f>Presupuesto!E269</f>
        <v>0</v>
      </c>
      <c r="E42" s="30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spans="1:26" ht="12.75" customHeight="1">
      <c r="A43" s="148"/>
      <c r="B43" s="157">
        <v>212205</v>
      </c>
      <c r="C43" s="157" t="s">
        <v>127</v>
      </c>
      <c r="D43" s="357">
        <f>Presupuesto!E270</f>
        <v>0</v>
      </c>
      <c r="E43" s="30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</row>
    <row r="44" spans="1:26" ht="12.75" customHeight="1">
      <c r="A44" s="148"/>
      <c r="B44" s="157">
        <v>212206</v>
      </c>
      <c r="C44" s="157" t="s">
        <v>128</v>
      </c>
      <c r="D44" s="357">
        <f>Presupuesto!E274</f>
        <v>0</v>
      </c>
      <c r="E44" s="30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spans="1:26" ht="12.75" customHeight="1">
      <c r="A45" s="148"/>
      <c r="B45" s="157">
        <v>212207</v>
      </c>
      <c r="C45" s="157" t="s">
        <v>129</v>
      </c>
      <c r="D45" s="357">
        <f>Presupuesto!E268</f>
        <v>0</v>
      </c>
      <c r="E45" s="30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</row>
    <row r="46" spans="1:26" ht="12.75" customHeight="1">
      <c r="A46" s="148"/>
      <c r="B46" s="159">
        <v>212208</v>
      </c>
      <c r="C46" s="159" t="s">
        <v>130</v>
      </c>
      <c r="D46" s="356">
        <f>SUM(D47:D49)</f>
        <v>0</v>
      </c>
      <c r="E46" s="30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</row>
    <row r="47" spans="1:26" ht="12.75" customHeight="1">
      <c r="A47" s="148"/>
      <c r="B47" s="157">
        <v>21220801</v>
      </c>
      <c r="C47" s="157" t="s">
        <v>131</v>
      </c>
      <c r="D47" s="355"/>
      <c r="E47" s="30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</row>
    <row r="48" spans="1:26" ht="12.75" customHeight="1">
      <c r="A48" s="148"/>
      <c r="B48" s="157">
        <v>21220802</v>
      </c>
      <c r="C48" s="157" t="s">
        <v>132</v>
      </c>
      <c r="D48" s="355"/>
      <c r="E48" s="30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</row>
    <row r="49" spans="1:26" ht="12.75" customHeight="1">
      <c r="A49" s="148"/>
      <c r="B49" s="157">
        <v>21220803</v>
      </c>
      <c r="C49" s="157" t="s">
        <v>133</v>
      </c>
      <c r="D49" s="355"/>
      <c r="E49" s="30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</row>
    <row r="50" spans="1:26" ht="12.75" customHeight="1">
      <c r="A50" s="148"/>
      <c r="B50" s="159">
        <v>212302</v>
      </c>
      <c r="C50" s="159" t="s">
        <v>134</v>
      </c>
      <c r="D50" s="356">
        <f>+Presupuesto!E266</f>
        <v>0</v>
      </c>
      <c r="E50" s="30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</row>
    <row r="51" spans="1:26" ht="12.75" customHeight="1">
      <c r="A51" s="148"/>
      <c r="B51" s="157">
        <v>21230101</v>
      </c>
      <c r="C51" s="157" t="s">
        <v>135</v>
      </c>
      <c r="D51" s="355"/>
      <c r="E51" s="30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spans="1:26" ht="12.75" customHeight="1">
      <c r="A52" s="148"/>
      <c r="B52" s="157">
        <v>21230102</v>
      </c>
      <c r="C52" s="157" t="s">
        <v>136</v>
      </c>
      <c r="D52" s="355"/>
      <c r="E52" s="30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</row>
    <row r="53" spans="1:26" ht="12.75" customHeight="1">
      <c r="A53" s="148"/>
      <c r="B53" s="157">
        <v>21230103</v>
      </c>
      <c r="C53" s="157" t="s">
        <v>137</v>
      </c>
      <c r="D53" s="355"/>
      <c r="E53" s="30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</row>
    <row r="54" spans="1:26" ht="12.75" customHeight="1">
      <c r="A54" s="148"/>
      <c r="B54" s="157">
        <v>21230104</v>
      </c>
      <c r="C54" s="157" t="s">
        <v>138</v>
      </c>
      <c r="D54" s="355"/>
      <c r="E54" s="30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</row>
    <row r="55" spans="1:26" ht="12.75" customHeight="1">
      <c r="A55" s="148"/>
      <c r="B55" s="159">
        <v>212501</v>
      </c>
      <c r="C55" s="159" t="s">
        <v>139</v>
      </c>
      <c r="D55" s="356">
        <f>+Presupuesto!E271</f>
        <v>0</v>
      </c>
      <c r="E55" s="30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</row>
    <row r="56" spans="1:26" ht="12.75" customHeight="1">
      <c r="A56" s="148"/>
      <c r="B56" s="157">
        <v>21250103</v>
      </c>
      <c r="C56" s="157" t="s">
        <v>140</v>
      </c>
      <c r="D56" s="357">
        <f>Presupuesto!E271</f>
        <v>0</v>
      </c>
      <c r="E56" s="30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spans="1:26" ht="12.75" customHeight="1">
      <c r="A57" s="148"/>
      <c r="B57" s="157">
        <v>21250105</v>
      </c>
      <c r="C57" s="157" t="s">
        <v>141</v>
      </c>
      <c r="D57" s="355"/>
      <c r="E57" s="30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:26" ht="12.75" customHeight="1">
      <c r="A58" s="148"/>
      <c r="B58" s="158">
        <v>231201</v>
      </c>
      <c r="C58" s="158" t="s">
        <v>142</v>
      </c>
      <c r="D58" s="359">
        <f>SUM(E59:E61)</f>
        <v>0</v>
      </c>
      <c r="E58" s="30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spans="1:26" ht="12.75" customHeight="1">
      <c r="A59" s="148"/>
      <c r="B59" s="157">
        <v>23120103</v>
      </c>
      <c r="C59" s="157" t="s">
        <v>143</v>
      </c>
      <c r="D59" s="355"/>
      <c r="E59" s="30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:26" ht="12.75" customHeight="1">
      <c r="A60" s="148"/>
      <c r="B60" s="157">
        <v>23120104</v>
      </c>
      <c r="C60" s="157" t="s">
        <v>144</v>
      </c>
      <c r="D60" s="355"/>
      <c r="E60" s="30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:26" ht="12.75" customHeight="1">
      <c r="A61" s="148"/>
      <c r="B61" s="157">
        <v>23120105</v>
      </c>
      <c r="C61" s="157" t="s">
        <v>145</v>
      </c>
      <c r="D61" s="355"/>
      <c r="E61" s="30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:26" ht="12.75" customHeight="1">
      <c r="A62" s="148"/>
      <c r="B62" s="158">
        <v>231301</v>
      </c>
      <c r="C62" s="158" t="s">
        <v>139</v>
      </c>
      <c r="D62" s="359">
        <f>SUM(D63:D65)</f>
        <v>0</v>
      </c>
      <c r="E62" s="30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6" ht="12.75" customHeight="1">
      <c r="A63" s="148"/>
      <c r="B63" s="157">
        <v>23130101</v>
      </c>
      <c r="C63" s="157" t="s">
        <v>118</v>
      </c>
      <c r="D63" s="355"/>
      <c r="E63" s="30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spans="1:26" ht="12.75" customHeight="1">
      <c r="A64" s="148"/>
      <c r="B64" s="157">
        <v>23130102</v>
      </c>
      <c r="C64" s="157" t="s">
        <v>146</v>
      </c>
      <c r="D64" s="355"/>
      <c r="E64" s="30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spans="1:26" ht="12.75" customHeight="1">
      <c r="A65" s="148"/>
      <c r="B65" s="157">
        <v>23130105</v>
      </c>
      <c r="C65" s="157" t="s">
        <v>147</v>
      </c>
      <c r="D65" s="357">
        <f>Presupuesto!E272+Presupuesto!E267</f>
        <v>0</v>
      </c>
      <c r="E65" s="30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</row>
    <row r="66" spans="1:26" ht="12.75" customHeight="1">
      <c r="A66" s="148"/>
      <c r="B66" s="158">
        <v>214</v>
      </c>
      <c r="C66" s="158" t="s">
        <v>148</v>
      </c>
      <c r="D66" s="359">
        <f>SUM(D67)</f>
        <v>0</v>
      </c>
      <c r="E66" s="30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</row>
    <row r="67" spans="1:26" ht="12.75" customHeight="1">
      <c r="A67" s="148"/>
      <c r="B67" s="157">
        <v>21460101</v>
      </c>
      <c r="C67" s="157" t="s">
        <v>149</v>
      </c>
      <c r="D67" s="355"/>
      <c r="E67" s="30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</row>
    <row r="68" spans="1:26" ht="12.75" customHeight="1">
      <c r="A68" s="148"/>
      <c r="B68" s="158">
        <v>231401</v>
      </c>
      <c r="C68" s="158" t="s">
        <v>150</v>
      </c>
      <c r="D68" s="359">
        <f>SUM(D69)</f>
        <v>0</v>
      </c>
      <c r="E68" s="30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</row>
    <row r="69" spans="1:26" ht="12.75" customHeight="1">
      <c r="A69" s="148"/>
      <c r="B69" s="157">
        <v>23140108</v>
      </c>
      <c r="C69" s="160" t="s">
        <v>151</v>
      </c>
      <c r="D69" s="355"/>
      <c r="E69" s="30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</row>
    <row r="70" spans="1:26" ht="12.75" customHeight="1">
      <c r="A70" s="148"/>
      <c r="B70" s="158">
        <v>2912</v>
      </c>
      <c r="C70" s="158" t="s">
        <v>108</v>
      </c>
      <c r="D70" s="359" t="e">
        <f>SUM(D71:D72)</f>
        <v>#DIV/0!</v>
      </c>
      <c r="E70" s="30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</row>
    <row r="71" spans="1:26" ht="12.75" customHeight="1">
      <c r="A71" s="148"/>
      <c r="B71" s="157">
        <v>29120111</v>
      </c>
      <c r="C71" s="157" t="s">
        <v>152</v>
      </c>
      <c r="D71" s="367" t="e">
        <f>+IF(Presupuesto!$E$12="Interno sin excedentes ni contribuciones","0",IF(Presupuesto!$E$12="Interno con excedentes sin contribuciones","0",IF(Presupuesto!$E$12="Interno con excedentes y contribuciones",Presupuesto!$E$290*6%,Presupuesto!$E$290*6%)))</f>
        <v>#DIV/0!</v>
      </c>
      <c r="E71" s="30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</row>
    <row r="72" spans="1:26" ht="12.75" customHeight="1">
      <c r="A72" s="148"/>
      <c r="B72" s="157">
        <v>29120106</v>
      </c>
      <c r="C72" s="161" t="s">
        <v>153</v>
      </c>
      <c r="D72" s="357" t="e">
        <f>+IF(Presupuesto!$E$12="Interno sin excedentes ni contribuciones","0",IF(Presupuesto!$E$12="Interno con excedentes sin contribuciones","0",IF(Presupuesto!$E$12="Interno con excedentes y contribuciones",Presupuesto!$E$290*14%,Presupuesto!$E$290*14%)))</f>
        <v>#DIV/0!</v>
      </c>
      <c r="E72" s="30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</row>
    <row r="73" spans="1:26" ht="6" customHeight="1">
      <c r="A73" s="148"/>
      <c r="B73" s="157"/>
      <c r="C73" s="157"/>
      <c r="D73" s="157"/>
      <c r="E73" s="162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</row>
    <row r="74" spans="1:26" ht="12.75" customHeight="1">
      <c r="A74" s="148"/>
      <c r="B74" s="157"/>
      <c r="C74" s="156" t="s">
        <v>154</v>
      </c>
      <c r="D74" s="357" t="e">
        <f>+D13-D24</f>
        <v>#DIV/0!</v>
      </c>
      <c r="E74" s="30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</row>
    <row r="75" spans="1:26" ht="3" customHeight="1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</row>
    <row r="76" spans="1:26" ht="18.75" customHeight="1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</row>
    <row r="77" spans="1:26" ht="12.75" customHeight="1">
      <c r="A77" s="148"/>
      <c r="B77" s="148"/>
      <c r="C77" s="163" t="s">
        <v>155</v>
      </c>
      <c r="D77" s="150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</row>
    <row r="78" spans="1:26" ht="6.75" customHeight="1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</row>
    <row r="79" spans="1:26" ht="12.75" customHeight="1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</row>
    <row r="80" spans="1:26" ht="12.75" customHeight="1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</row>
    <row r="81" spans="1:26" ht="12.75" customHeight="1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</row>
    <row r="82" spans="1:26" ht="12.75" customHeight="1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</row>
    <row r="83" spans="1:26" ht="12.75" customHeight="1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</row>
    <row r="84" spans="1:26" ht="12.75" customHeight="1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</row>
    <row r="85" spans="1:26" ht="12.75" customHeight="1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</row>
    <row r="86" spans="1:26" ht="12.75" customHeight="1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</row>
    <row r="87" spans="1:26" ht="12.75" customHeight="1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spans="1:26" ht="12.75" customHeight="1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</row>
    <row r="89" spans="1:26" ht="12.75" customHeight="1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spans="1:26" ht="12.75" customHeight="1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</row>
    <row r="91" spans="1:26" ht="12.75" customHeight="1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</row>
    <row r="92" spans="1:26" ht="12.75" customHeight="1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</row>
    <row r="93" spans="1:26" ht="12.75" customHeight="1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</row>
    <row r="94" spans="1:26" ht="12.75" customHeight="1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</row>
    <row r="95" spans="1:26" ht="12.75" customHeight="1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</row>
    <row r="96" spans="1:26" ht="12.75" customHeight="1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spans="1:26" ht="12.75" customHeight="1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spans="1:26" ht="12.75" customHeight="1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</row>
    <row r="99" spans="1:26" ht="12.75" customHeight="1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</row>
    <row r="100" spans="1:26" ht="12.75" customHeight="1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</row>
    <row r="101" spans="1:26" ht="12.75" customHeight="1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</row>
    <row r="102" spans="1:26" ht="12.75" customHeight="1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</row>
    <row r="103" spans="1:26" ht="12.75" customHeight="1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</row>
    <row r="104" spans="1:26" ht="12.75" customHeight="1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</row>
    <row r="105" spans="1:26" ht="12.75" customHeight="1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spans="1:26" ht="12.75" customHeight="1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</row>
    <row r="107" spans="1:26" ht="12.75" customHeight="1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</row>
    <row r="108" spans="1:26" ht="12.75" customHeight="1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</row>
    <row r="109" spans="1:26" ht="12.75" customHeight="1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</row>
    <row r="110" spans="1:26" ht="12.75" customHeight="1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</row>
    <row r="111" spans="1:26" ht="12.75" customHeight="1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</row>
    <row r="112" spans="1:26" ht="12.75" customHeight="1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</row>
    <row r="113" spans="1:26" ht="12.75" customHeight="1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</row>
    <row r="114" spans="1:26" ht="12.75" customHeight="1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</row>
    <row r="115" spans="1:26" ht="12.75" customHeight="1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</row>
    <row r="116" spans="1:26" ht="12.75" customHeight="1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</row>
    <row r="117" spans="1:26" ht="12.75" customHeight="1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</row>
    <row r="118" spans="1:26" ht="12.75" customHeight="1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</row>
    <row r="119" spans="1:26" ht="12.75" customHeigh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</row>
    <row r="120" spans="1:26" ht="12.75" customHeight="1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</row>
    <row r="121" spans="1:26" ht="12.75" customHeight="1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</row>
    <row r="122" spans="1:26" ht="12.75" customHeight="1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</row>
    <row r="123" spans="1:26" ht="12.75" customHeight="1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</row>
    <row r="124" spans="1:26" ht="12.75" customHeight="1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</row>
    <row r="125" spans="1:26" ht="12.75" customHeight="1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</row>
    <row r="126" spans="1:26" ht="12.75" customHeight="1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</row>
    <row r="127" spans="1:26" ht="12.75" customHeight="1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</row>
    <row r="128" spans="1:26" ht="12.75" customHeight="1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</row>
    <row r="129" spans="1:26" ht="12.75" customHeight="1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</row>
    <row r="130" spans="1:26" ht="12.75" customHeight="1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</row>
    <row r="131" spans="1:26" ht="12.75" customHeight="1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</row>
    <row r="132" spans="1:26" ht="12.75" customHeight="1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</row>
    <row r="133" spans="1:26" ht="12.75" customHeight="1">
      <c r="A133" s="148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</row>
    <row r="134" spans="1:26" ht="12.75" customHeight="1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</row>
    <row r="135" spans="1:26" ht="12.75" customHeight="1">
      <c r="A135" s="14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</row>
    <row r="136" spans="1:26" ht="12.75" customHeight="1">
      <c r="A136" s="14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</row>
    <row r="137" spans="1:26" ht="12.75" customHeight="1">
      <c r="A137" s="148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</row>
    <row r="138" spans="1:26" ht="12.75" customHeight="1">
      <c r="A138" s="148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</row>
    <row r="139" spans="1:26" ht="12.75" customHeight="1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</row>
    <row r="140" spans="1:26" ht="12.75" customHeight="1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</row>
    <row r="141" spans="1:26" ht="12.75" customHeight="1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</row>
    <row r="142" spans="1:26" ht="12.75" customHeight="1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</row>
    <row r="143" spans="1:26" ht="12.75" customHeight="1">
      <c r="A143" s="148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</row>
    <row r="144" spans="1:26" ht="12.75" customHeight="1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</row>
    <row r="145" spans="1:26" ht="12.75" customHeight="1">
      <c r="A145" s="148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</row>
    <row r="146" spans="1:26" ht="12.75" customHeight="1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</row>
    <row r="147" spans="1:26" ht="12.75" customHeight="1">
      <c r="A147" s="148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</row>
    <row r="148" spans="1:26" ht="12.75" customHeight="1">
      <c r="A148" s="148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</row>
    <row r="149" spans="1:26" ht="12.75" customHeight="1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</row>
    <row r="150" spans="1:26" ht="12.75" customHeight="1">
      <c r="A150" s="148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</row>
    <row r="151" spans="1:26" ht="12.75" customHeight="1">
      <c r="A151" s="148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</row>
    <row r="152" spans="1:26" ht="12.75" customHeight="1">
      <c r="A152" s="148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</row>
    <row r="153" spans="1:26" ht="12.75" customHeight="1">
      <c r="A153" s="148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</row>
    <row r="154" spans="1:26" ht="12.75" customHeight="1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</row>
    <row r="155" spans="1:26" ht="12.75" customHeight="1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</row>
    <row r="156" spans="1:26" ht="12.75" customHeight="1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</row>
    <row r="157" spans="1:26" ht="12.75" customHeight="1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</row>
    <row r="158" spans="1:26" ht="12.75" customHeight="1">
      <c r="A158" s="14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</row>
    <row r="159" spans="1:26" ht="12.75" customHeight="1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</row>
    <row r="160" spans="1:26" ht="12.75" customHeight="1">
      <c r="A160" s="14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</row>
    <row r="161" spans="1:26" ht="12.75" customHeight="1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</row>
    <row r="162" spans="1:26" ht="12.75" customHeight="1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</row>
    <row r="163" spans="1:26" ht="12.75" customHeight="1">
      <c r="A163" s="14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</row>
    <row r="164" spans="1:26" ht="12.75" customHeight="1">
      <c r="A164" s="14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</row>
    <row r="165" spans="1:26" ht="12.75" customHeight="1">
      <c r="A165" s="148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</row>
    <row r="166" spans="1:26" ht="12.75" customHeight="1">
      <c r="A166" s="148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</row>
    <row r="167" spans="1:26" ht="12.75" customHeight="1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</row>
    <row r="168" spans="1:26" ht="12.75" customHeight="1">
      <c r="A168" s="148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</row>
    <row r="169" spans="1:26" ht="12.75" customHeight="1">
      <c r="A169" s="14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</row>
    <row r="170" spans="1:26" ht="12.75" customHeight="1">
      <c r="A170" s="14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</row>
    <row r="171" spans="1:26" ht="12.75" customHeight="1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</row>
    <row r="172" spans="1:26" ht="12.75" customHeight="1">
      <c r="A172" s="148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</row>
    <row r="173" spans="1:26" ht="12.75" customHeight="1">
      <c r="A173" s="14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</row>
    <row r="174" spans="1:26" ht="12.75" customHeight="1">
      <c r="A174" s="148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</row>
    <row r="175" spans="1:26" ht="12.75" customHeight="1">
      <c r="A175" s="148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</row>
    <row r="176" spans="1:26" ht="12.75" customHeight="1">
      <c r="A176" s="148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</row>
    <row r="177" spans="1:26" ht="12.75" customHeight="1">
      <c r="A177" s="148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</row>
    <row r="178" spans="1:26" ht="12.75" customHeight="1">
      <c r="A178" s="14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</row>
    <row r="179" spans="1:26" ht="12.75" customHeight="1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</row>
    <row r="180" spans="1:26" ht="12.75" customHeight="1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</row>
    <row r="181" spans="1:26" ht="12.75" customHeight="1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spans="1:26" ht="12.75" customHeight="1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</row>
    <row r="183" spans="1:26" ht="12.75" customHeight="1">
      <c r="A183" s="14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</row>
    <row r="184" spans="1:26" ht="12.75" customHeight="1">
      <c r="A184" s="14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</row>
    <row r="185" spans="1:26" ht="12.75" customHeight="1">
      <c r="A185" s="148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</row>
    <row r="186" spans="1:26" ht="12.75" customHeight="1">
      <c r="A186" s="148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</row>
    <row r="187" spans="1:26" ht="12.75" customHeight="1">
      <c r="A187" s="148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</row>
    <row r="188" spans="1:26" ht="12.75" customHeight="1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</row>
    <row r="189" spans="1:26" ht="12.75" customHeight="1">
      <c r="A189" s="148"/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</row>
    <row r="190" spans="1:26" ht="12.75" customHeight="1">
      <c r="A190" s="148"/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</row>
    <row r="191" spans="1:26" ht="12.75" customHeight="1">
      <c r="A191" s="148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</row>
    <row r="192" spans="1:26" ht="12.75" customHeight="1">
      <c r="A192" s="148"/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</row>
    <row r="193" spans="1:26" ht="12.75" customHeight="1">
      <c r="A193" s="148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</row>
    <row r="194" spans="1:26" ht="12.75" customHeight="1">
      <c r="A194" s="148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</row>
    <row r="195" spans="1:26" ht="12.75" customHeight="1">
      <c r="A195" s="148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</row>
    <row r="196" spans="1:26" ht="12.75" customHeight="1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</row>
    <row r="197" spans="1:26" ht="12.75" customHeight="1">
      <c r="A197" s="148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</row>
    <row r="198" spans="1:26" ht="12.75" customHeight="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</row>
    <row r="199" spans="1:26" ht="12.75" customHeight="1">
      <c r="A199" s="148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</row>
    <row r="200" spans="1:26" ht="12.75" customHeight="1">
      <c r="A200" s="148"/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</row>
    <row r="201" spans="1:26" ht="12.75" customHeight="1">
      <c r="A201" s="148"/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</row>
    <row r="202" spans="1:26" ht="12.75" customHeight="1">
      <c r="A202" s="148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</row>
    <row r="203" spans="1:26" ht="12.75" customHeight="1">
      <c r="A203" s="148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</row>
    <row r="204" spans="1:26" ht="12.75" customHeight="1">
      <c r="A204" s="148"/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</row>
    <row r="205" spans="1:26" ht="12.75" customHeight="1">
      <c r="A205" s="148"/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</row>
    <row r="206" spans="1:26" ht="12.75" customHeight="1">
      <c r="A206" s="148"/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</row>
    <row r="207" spans="1:26" ht="12.75" customHeight="1">
      <c r="A207" s="148"/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</row>
    <row r="208" spans="1:26" ht="12.75" customHeight="1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</row>
    <row r="209" spans="1:26" ht="12.75" customHeight="1">
      <c r="A209" s="148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</row>
    <row r="210" spans="1:26" ht="12.75" customHeight="1">
      <c r="A210" s="148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</row>
    <row r="211" spans="1:26" ht="12.75" customHeight="1">
      <c r="A211" s="148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</row>
    <row r="212" spans="1:26" ht="12.75" customHeight="1">
      <c r="A212" s="148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</row>
    <row r="213" spans="1:26" ht="12.75" customHeight="1">
      <c r="A213" s="148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</row>
    <row r="214" spans="1:26" ht="12.75" customHeight="1">
      <c r="A214" s="148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</row>
    <row r="215" spans="1:26" ht="12.75" customHeight="1">
      <c r="A215" s="148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</row>
    <row r="216" spans="1:26" ht="12.75" customHeight="1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</row>
    <row r="217" spans="1:26" ht="12.75" customHeight="1">
      <c r="A217" s="148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</row>
    <row r="218" spans="1:26" ht="12.75" customHeight="1">
      <c r="A218" s="148"/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</row>
    <row r="219" spans="1:26" ht="12.75" customHeight="1">
      <c r="A219" s="148"/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</row>
    <row r="220" spans="1:26" ht="12.75" customHeight="1">
      <c r="A220" s="148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</row>
    <row r="221" spans="1:26" ht="12.75" customHeight="1">
      <c r="A221" s="148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</row>
    <row r="222" spans="1:26" ht="12.75" customHeight="1">
      <c r="A222" s="148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</row>
    <row r="223" spans="1:26" ht="12.75" customHeight="1">
      <c r="A223" s="148"/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</row>
    <row r="224" spans="1:26" ht="12.75" customHeight="1">
      <c r="A224" s="148"/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</row>
    <row r="225" spans="1:26" ht="12.75" customHeight="1">
      <c r="A225" s="148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</row>
    <row r="226" spans="1:26" ht="12.75" customHeight="1">
      <c r="A226" s="148"/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</row>
    <row r="227" spans="1:26" ht="12.75" customHeight="1">
      <c r="A227" s="148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</row>
    <row r="228" spans="1:26" ht="12.75" customHeight="1">
      <c r="A228" s="148"/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</row>
    <row r="229" spans="1:26" ht="12.75" customHeight="1">
      <c r="A229" s="148"/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</row>
    <row r="230" spans="1:26" ht="12.75" customHeight="1">
      <c r="A230" s="148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</row>
    <row r="231" spans="1:26" ht="12.75" customHeight="1">
      <c r="A231" s="148"/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</row>
    <row r="232" spans="1:26" ht="12.75" customHeight="1">
      <c r="A232" s="148"/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</row>
    <row r="233" spans="1:26" ht="12.75" customHeight="1">
      <c r="A233" s="148"/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</row>
    <row r="234" spans="1:26" ht="12.75" customHeight="1">
      <c r="A234" s="148"/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</row>
    <row r="235" spans="1:26" ht="12.75" customHeight="1">
      <c r="A235" s="148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</row>
    <row r="236" spans="1:26" ht="12.75" customHeight="1">
      <c r="A236" s="148"/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</row>
    <row r="237" spans="1:26" ht="12.75" customHeight="1">
      <c r="A237" s="148"/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</row>
    <row r="238" spans="1:26" ht="12.75" customHeight="1">
      <c r="A238" s="148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</row>
    <row r="239" spans="1:26" ht="12.75" customHeight="1">
      <c r="A239" s="148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</row>
    <row r="240" spans="1:26" ht="12.75" customHeight="1">
      <c r="A240" s="148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</row>
    <row r="241" spans="1:26" ht="12.75" customHeight="1">
      <c r="A241" s="14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</row>
    <row r="242" spans="1:26" ht="12.75" customHeight="1">
      <c r="A242" s="14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</row>
    <row r="243" spans="1:26" ht="12.75" customHeight="1">
      <c r="A243" s="148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</row>
    <row r="244" spans="1:26" ht="12.75" customHeight="1">
      <c r="A244" s="148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</row>
    <row r="245" spans="1:26" ht="12.75" customHeight="1">
      <c r="A245" s="148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</row>
    <row r="246" spans="1:26" ht="12.75" customHeight="1">
      <c r="A246" s="14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</row>
    <row r="247" spans="1:26" ht="12.75" customHeight="1">
      <c r="A247" s="148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</row>
    <row r="248" spans="1:26" ht="12.75" customHeight="1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</row>
    <row r="249" spans="1:26" ht="12.75" customHeight="1">
      <c r="A249" s="148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</row>
    <row r="250" spans="1:26" ht="12.75" customHeight="1">
      <c r="A250" s="148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</row>
    <row r="251" spans="1:26" ht="12.75" customHeight="1">
      <c r="A251" s="148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</row>
    <row r="252" spans="1:26" ht="12.75" customHeight="1">
      <c r="A252" s="148"/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</row>
    <row r="253" spans="1:26" ht="12.75" customHeight="1">
      <c r="A253" s="148"/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</row>
    <row r="254" spans="1:26" ht="12.75" customHeight="1">
      <c r="A254" s="148"/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</row>
    <row r="255" spans="1:26" ht="12.75" customHeight="1">
      <c r="A255" s="148"/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</row>
    <row r="256" spans="1:26" ht="12.75" customHeight="1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</row>
    <row r="257" spans="1:26" ht="12.75" customHeight="1">
      <c r="A257" s="148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</row>
    <row r="258" spans="1:26" ht="12.75" customHeight="1">
      <c r="A258" s="148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</row>
    <row r="259" spans="1:26" ht="12.75" customHeight="1">
      <c r="A259" s="148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</row>
    <row r="260" spans="1:26" ht="12.75" customHeight="1">
      <c r="A260" s="148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</row>
    <row r="261" spans="1:26" ht="12.75" customHeight="1">
      <c r="A261" s="148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</row>
    <row r="262" spans="1:26" ht="12.75" customHeight="1">
      <c r="A262" s="148"/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</row>
    <row r="263" spans="1:26" ht="12.75" customHeight="1">
      <c r="A263" s="148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</row>
    <row r="264" spans="1:26" ht="12.75" customHeight="1">
      <c r="A264" s="148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</row>
    <row r="265" spans="1:26" ht="12.75" customHeight="1">
      <c r="A265" s="148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</row>
    <row r="266" spans="1:26" ht="12.75" customHeight="1">
      <c r="A266" s="148"/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</row>
    <row r="267" spans="1:26" ht="12.75" customHeight="1">
      <c r="A267" s="148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</row>
    <row r="268" spans="1:26" ht="12.75" customHeight="1">
      <c r="A268" s="148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</row>
    <row r="269" spans="1:26" ht="12.75" customHeight="1">
      <c r="A269" s="148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</row>
    <row r="270" spans="1:26" ht="12.75" customHeight="1">
      <c r="A270" s="148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</row>
    <row r="271" spans="1:26" ht="12.75" customHeight="1">
      <c r="A271" s="148"/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</row>
    <row r="272" spans="1:26" ht="12.75" customHeight="1">
      <c r="A272" s="148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</row>
    <row r="273" spans="1:26" ht="12.75" customHeight="1">
      <c r="A273" s="148"/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</row>
    <row r="274" spans="1:26" ht="12.75" customHeight="1">
      <c r="A274" s="148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</row>
    <row r="275" spans="1:26" ht="12.75" customHeight="1">
      <c r="A275" s="148"/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</row>
    <row r="276" spans="1:26" ht="12.75" customHeight="1">
      <c r="A276" s="148"/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</row>
    <row r="277" spans="1:26" ht="12.75" customHeight="1">
      <c r="A277" s="148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</row>
    <row r="278" spans="1:26" ht="12.75" customHeight="1">
      <c r="A278" s="148"/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</row>
    <row r="279" spans="1:26" ht="12.75" customHeight="1">
      <c r="A279" s="148"/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</row>
    <row r="280" spans="1:26" ht="12.75" customHeight="1">
      <c r="A280" s="148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</row>
    <row r="281" spans="1:26" ht="12.75" customHeight="1">
      <c r="A281" s="148"/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</row>
    <row r="282" spans="1:26" ht="12.75" customHeight="1">
      <c r="A282" s="148"/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</row>
    <row r="283" spans="1:26" ht="12.75" customHeight="1">
      <c r="A283" s="148"/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</row>
    <row r="284" spans="1:26" ht="12.75" customHeight="1">
      <c r="A284" s="148"/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</row>
    <row r="285" spans="1:26" ht="12.75" customHeight="1">
      <c r="A285" s="148"/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</row>
    <row r="286" spans="1:26" ht="12.75" customHeight="1">
      <c r="A286" s="148"/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</row>
    <row r="287" spans="1:26" ht="12.75" customHeight="1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</row>
    <row r="288" spans="1:26" ht="12.75" customHeight="1">
      <c r="A288" s="148"/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</row>
    <row r="289" spans="1:26" ht="12.75" customHeight="1">
      <c r="A289" s="148"/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</row>
    <row r="290" spans="1:26" ht="12.75" customHeight="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</row>
    <row r="291" spans="1:26" ht="12.75" customHeight="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</row>
    <row r="292" spans="1:26" ht="12.75" customHeight="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</row>
    <row r="293" spans="1:26" ht="12.75" customHeight="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</row>
    <row r="294" spans="1:26" ht="12.75" customHeight="1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</row>
    <row r="295" spans="1:26" ht="12.75" customHeight="1">
      <c r="A295" s="148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</row>
    <row r="296" spans="1:26" ht="12.75" customHeight="1">
      <c r="A296" s="148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</row>
    <row r="297" spans="1:26" ht="12.75" customHeight="1">
      <c r="A297" s="148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</row>
    <row r="298" spans="1:26" ht="12.75" customHeight="1">
      <c r="A298" s="148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</row>
    <row r="299" spans="1:26" ht="12.75" customHeight="1">
      <c r="A299" s="148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</row>
    <row r="300" spans="1:26" ht="12.75" customHeight="1">
      <c r="A300" s="148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</row>
    <row r="301" spans="1:26" ht="12.75" customHeight="1">
      <c r="A301" s="148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</row>
    <row r="302" spans="1:26" ht="12.75" customHeight="1">
      <c r="A302" s="148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</row>
    <row r="303" spans="1:26" ht="12.75" customHeight="1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</row>
    <row r="304" spans="1:26" ht="12.75" customHeight="1">
      <c r="A304" s="148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</row>
    <row r="305" spans="1:26" ht="12.75" customHeight="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</row>
    <row r="306" spans="1:26" ht="12.75" customHeight="1">
      <c r="A306" s="148"/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</row>
    <row r="307" spans="1:26" ht="12.75" customHeight="1">
      <c r="A307" s="148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</row>
    <row r="308" spans="1:26" ht="12.75" customHeight="1">
      <c r="A308" s="148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</row>
    <row r="309" spans="1:26" ht="12.75" customHeight="1">
      <c r="A309" s="148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</row>
    <row r="310" spans="1:26" ht="12.75" customHeight="1">
      <c r="A310" s="148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</row>
    <row r="311" spans="1:26" ht="12.75" customHeight="1">
      <c r="A311" s="148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</row>
    <row r="312" spans="1:26" ht="12.75" customHeight="1">
      <c r="A312" s="148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</row>
    <row r="313" spans="1:26" ht="12.75" customHeight="1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</row>
    <row r="314" spans="1:26" ht="12.75" customHeight="1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</row>
    <row r="315" spans="1:26" ht="12.75" customHeight="1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</row>
    <row r="316" spans="1:26" ht="12.75" customHeight="1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</row>
    <row r="317" spans="1:26" ht="12.75" customHeight="1">
      <c r="A317" s="148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</row>
    <row r="318" spans="1:26" ht="12.75" customHeight="1">
      <c r="A318" s="148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</row>
    <row r="319" spans="1:26" ht="12.75" customHeight="1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</row>
    <row r="320" spans="1:26" ht="12.75" customHeight="1">
      <c r="A320" s="148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</row>
    <row r="321" spans="1:26" ht="12.75" customHeight="1">
      <c r="A321" s="148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</row>
    <row r="322" spans="1:26" ht="12.75" customHeight="1">
      <c r="A322" s="148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</row>
    <row r="323" spans="1:26" ht="12.75" customHeight="1">
      <c r="A323" s="148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</row>
    <row r="324" spans="1:26" ht="12.75" customHeight="1">
      <c r="A324" s="148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</row>
    <row r="325" spans="1:26" ht="12.75" customHeight="1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</row>
    <row r="326" spans="1:26" ht="12.75" customHeight="1">
      <c r="A326" s="148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</row>
    <row r="327" spans="1:26" ht="12.75" customHeight="1">
      <c r="A327" s="148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</row>
    <row r="328" spans="1:26" ht="12.75" customHeight="1">
      <c r="A328" s="148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</row>
    <row r="329" spans="1:26" ht="12.75" customHeight="1">
      <c r="A329" s="148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</row>
    <row r="330" spans="1:26" ht="12.75" customHeight="1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</row>
    <row r="331" spans="1:26" ht="12.75" customHeight="1">
      <c r="A331" s="148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</row>
    <row r="332" spans="1:26" ht="12.75" customHeight="1">
      <c r="A332" s="148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</row>
    <row r="333" spans="1:26" ht="12.75" customHeight="1">
      <c r="A333" s="148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</row>
    <row r="334" spans="1:26" ht="12.75" customHeight="1">
      <c r="A334" s="148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</row>
    <row r="335" spans="1:26" ht="12.75" customHeight="1">
      <c r="A335" s="148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</row>
    <row r="336" spans="1:26" ht="12.75" customHeight="1">
      <c r="A336" s="148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</row>
    <row r="337" spans="1:26" ht="12.75" customHeight="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</row>
    <row r="338" spans="1:26" ht="12.75" customHeight="1">
      <c r="A338" s="148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</row>
    <row r="339" spans="1:26" ht="12.75" customHeight="1">
      <c r="A339" s="148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</row>
    <row r="340" spans="1:26" ht="12.75" customHeight="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</row>
    <row r="341" spans="1:26" ht="12.75" customHeight="1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</row>
    <row r="342" spans="1:26" ht="12.75" customHeight="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</row>
    <row r="343" spans="1:26" ht="12.75" customHeight="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</row>
    <row r="344" spans="1:26" ht="12.75" customHeight="1">
      <c r="A344" s="148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</row>
    <row r="345" spans="1:26" ht="12.75" customHeight="1">
      <c r="A345" s="148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</row>
    <row r="346" spans="1:26" ht="12.75" customHeight="1">
      <c r="A346" s="148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</row>
    <row r="347" spans="1:26" ht="12.75" customHeight="1">
      <c r="A347" s="148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</row>
    <row r="348" spans="1:26" ht="12.75" customHeight="1">
      <c r="A348" s="148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</row>
    <row r="349" spans="1:26" ht="12.75" customHeight="1">
      <c r="A349" s="148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</row>
    <row r="350" spans="1:26" ht="12.75" customHeight="1">
      <c r="A350" s="148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</row>
    <row r="351" spans="1:26" ht="12.75" customHeight="1">
      <c r="A351" s="148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</row>
    <row r="352" spans="1:26" ht="12.75" customHeight="1">
      <c r="A352" s="148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</row>
    <row r="353" spans="1:26" ht="12.75" customHeight="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</row>
    <row r="354" spans="1:26" ht="12.75" customHeight="1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</row>
    <row r="355" spans="1:26" ht="12.75" customHeight="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</row>
    <row r="356" spans="1:26" ht="12.75" customHeight="1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</row>
    <row r="357" spans="1:26" ht="12.75" customHeight="1">
      <c r="A357" s="148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</row>
    <row r="358" spans="1:26" ht="12.75" customHeight="1">
      <c r="A358" s="148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</row>
    <row r="359" spans="1:26" ht="12.75" customHeight="1">
      <c r="A359" s="148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</row>
    <row r="360" spans="1:26" ht="12.75" customHeight="1">
      <c r="A360" s="148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</row>
    <row r="361" spans="1:26" ht="12.75" customHeight="1">
      <c r="A361" s="148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</row>
    <row r="362" spans="1:26" ht="12.75" customHeight="1">
      <c r="A362" s="148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</row>
    <row r="363" spans="1:26" ht="12.75" customHeight="1">
      <c r="A363" s="148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</row>
    <row r="364" spans="1:26" ht="12.75" customHeight="1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</row>
    <row r="365" spans="1:26" ht="12.75" customHeight="1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</row>
    <row r="366" spans="1:26" ht="12.75" customHeight="1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</row>
    <row r="367" spans="1:26" ht="12.75" customHeight="1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</row>
    <row r="368" spans="1:26" ht="12.75" customHeight="1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</row>
    <row r="369" spans="1:26" ht="12.75" customHeight="1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</row>
    <row r="370" spans="1:26" ht="12.75" customHeight="1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</row>
    <row r="371" spans="1:26" ht="12.75" customHeight="1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</row>
    <row r="372" spans="1:26" ht="12.75" customHeight="1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</row>
    <row r="373" spans="1:26" ht="12.75" customHeight="1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</row>
    <row r="374" spans="1:26" ht="12.75" customHeight="1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</row>
    <row r="375" spans="1:26" ht="12.75" customHeight="1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</row>
    <row r="376" spans="1:26" ht="12.75" customHeight="1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</row>
    <row r="377" spans="1:26" ht="12.75" customHeight="1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</row>
    <row r="378" spans="1:26" ht="12.75" customHeight="1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</row>
    <row r="379" spans="1:26" ht="12.75" customHeight="1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</row>
    <row r="380" spans="1:26" ht="12.75" customHeight="1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</row>
    <row r="381" spans="1:26" ht="12.75" customHeight="1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</row>
    <row r="382" spans="1:26" ht="12.75" customHeight="1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</row>
    <row r="383" spans="1:26" ht="12.75" customHeight="1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</row>
    <row r="384" spans="1:26" ht="12.75" customHeight="1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</row>
    <row r="385" spans="1:26" ht="12.75" customHeight="1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</row>
    <row r="386" spans="1:26" ht="12.75" customHeight="1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</row>
    <row r="387" spans="1:26" ht="12.75" customHeight="1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</row>
    <row r="388" spans="1:26" ht="12.75" customHeight="1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</row>
    <row r="389" spans="1:26" ht="12.75" customHeight="1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</row>
    <row r="390" spans="1:26" ht="12.75" customHeight="1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</row>
    <row r="391" spans="1:26" ht="12.75" customHeight="1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</row>
    <row r="392" spans="1:26" ht="12.75" customHeight="1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</row>
    <row r="393" spans="1:26" ht="12.75" customHeight="1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</row>
    <row r="394" spans="1:26" ht="12.75" customHeight="1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</row>
    <row r="395" spans="1:26" ht="12.75" customHeight="1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</row>
    <row r="396" spans="1:26" ht="12.75" customHeight="1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</row>
    <row r="397" spans="1:26" ht="12.75" customHeight="1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</row>
    <row r="398" spans="1:26" ht="12.75" customHeight="1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</row>
    <row r="399" spans="1:26" ht="12.75" customHeight="1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</row>
    <row r="400" spans="1:26" ht="12.75" customHeight="1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</row>
    <row r="401" spans="1:26" ht="12.75" customHeight="1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</row>
    <row r="402" spans="1:26" ht="12.75" customHeight="1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</row>
    <row r="403" spans="1:26" ht="12.75" customHeight="1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</row>
    <row r="404" spans="1:26" ht="12.75" customHeight="1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</row>
    <row r="405" spans="1:26" ht="12.75" customHeight="1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</row>
    <row r="406" spans="1:26" ht="12.75" customHeight="1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</row>
    <row r="407" spans="1:26" ht="12.75" customHeight="1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</row>
    <row r="408" spans="1:26" ht="12.75" customHeight="1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</row>
    <row r="409" spans="1:26" ht="12.75" customHeight="1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</row>
    <row r="410" spans="1:26" ht="12.75" customHeight="1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</row>
    <row r="411" spans="1:26" ht="12.75" customHeight="1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</row>
    <row r="412" spans="1:26" ht="12.75" customHeight="1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</row>
    <row r="413" spans="1:26" ht="12.75" customHeight="1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</row>
    <row r="414" spans="1:26" ht="12.75" customHeight="1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</row>
    <row r="415" spans="1:26" ht="12.75" customHeight="1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</row>
    <row r="416" spans="1:26" ht="12.75" customHeight="1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</row>
    <row r="417" spans="1:26" ht="12.75" customHeight="1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</row>
    <row r="418" spans="1:26" ht="12.75" customHeight="1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</row>
    <row r="419" spans="1:26" ht="12.75" customHeight="1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</row>
    <row r="420" spans="1:26" ht="12.75" customHeight="1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</row>
    <row r="421" spans="1:26" ht="12.75" customHeight="1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</row>
    <row r="422" spans="1:26" ht="12.75" customHeight="1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</row>
    <row r="423" spans="1:26" ht="12.75" customHeight="1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</row>
    <row r="424" spans="1:26" ht="12.75" customHeight="1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</row>
    <row r="425" spans="1:26" ht="12.75" customHeight="1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</row>
    <row r="426" spans="1:26" ht="12.75" customHeight="1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</row>
    <row r="427" spans="1:26" ht="12.75" customHeight="1">
      <c r="A427" s="148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</row>
    <row r="428" spans="1:26" ht="12.75" customHeight="1">
      <c r="A428" s="148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</row>
    <row r="429" spans="1:26" ht="12.75" customHeight="1">
      <c r="A429" s="148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</row>
    <row r="430" spans="1:26" ht="12.75" customHeight="1">
      <c r="A430" s="148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</row>
    <row r="431" spans="1:26" ht="12.75" customHeight="1">
      <c r="A431" s="148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</row>
    <row r="432" spans="1:26" ht="12.75" customHeight="1">
      <c r="A432" s="148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</row>
    <row r="433" spans="1:26" ht="12.75" customHeight="1">
      <c r="A433" s="148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</row>
    <row r="434" spans="1:26" ht="12.75" customHeight="1">
      <c r="A434" s="148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</row>
    <row r="435" spans="1:26" ht="12.75" customHeight="1">
      <c r="A435" s="148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</row>
    <row r="436" spans="1:26" ht="12.75" customHeight="1">
      <c r="A436" s="148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</row>
    <row r="437" spans="1:26" ht="12.75" customHeight="1">
      <c r="A437" s="148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</row>
    <row r="438" spans="1:26" ht="12.75" customHeight="1">
      <c r="A438" s="148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</row>
    <row r="439" spans="1:26" ht="12.75" customHeight="1">
      <c r="A439" s="148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</row>
    <row r="440" spans="1:26" ht="12.75" customHeight="1">
      <c r="A440" s="148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</row>
    <row r="441" spans="1:26" ht="12.75" customHeight="1">
      <c r="A441" s="148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</row>
    <row r="442" spans="1:26" ht="12.75" customHeight="1">
      <c r="A442" s="148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</row>
    <row r="443" spans="1:26" ht="12.75" customHeight="1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</row>
    <row r="444" spans="1:26" ht="12.75" customHeight="1">
      <c r="A444" s="148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</row>
    <row r="445" spans="1:26" ht="12.75" customHeight="1">
      <c r="A445" s="148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</row>
    <row r="446" spans="1:26" ht="12.75" customHeight="1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</row>
    <row r="447" spans="1:26" ht="12.75" customHeight="1">
      <c r="A447" s="148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</row>
    <row r="448" spans="1:26" ht="12.75" customHeight="1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</row>
    <row r="449" spans="1:26" ht="12.75" customHeight="1">
      <c r="A449" s="148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</row>
    <row r="450" spans="1:26" ht="12.75" customHeight="1">
      <c r="A450" s="148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</row>
    <row r="451" spans="1:26" ht="12.75" customHeight="1">
      <c r="A451" s="148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</row>
    <row r="452" spans="1:26" ht="12.75" customHeight="1">
      <c r="A452" s="148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</row>
    <row r="453" spans="1:26" ht="12.75" customHeight="1">
      <c r="A453" s="148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</row>
    <row r="454" spans="1:26" ht="12.75" customHeight="1">
      <c r="A454" s="148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</row>
    <row r="455" spans="1:26" ht="12.75" customHeight="1">
      <c r="A455" s="148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</row>
    <row r="456" spans="1:26" ht="12.75" customHeight="1">
      <c r="A456" s="148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</row>
    <row r="457" spans="1:26" ht="12.75" customHeight="1">
      <c r="A457" s="148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</row>
    <row r="458" spans="1:26" ht="12.75" customHeight="1">
      <c r="A458" s="148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</row>
    <row r="459" spans="1:26" ht="12.75" customHeight="1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</row>
    <row r="460" spans="1:26" ht="12.75" customHeight="1">
      <c r="A460" s="148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</row>
    <row r="461" spans="1:26" ht="12.75" customHeight="1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</row>
    <row r="462" spans="1:26" ht="12.75" customHeight="1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</row>
    <row r="463" spans="1:26" ht="12.75" customHeight="1">
      <c r="A463" s="148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</row>
    <row r="464" spans="1:26" ht="12.75" customHeight="1">
      <c r="A464" s="148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</row>
    <row r="465" spans="1:26" ht="12.75" customHeight="1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</row>
    <row r="466" spans="1:26" ht="12.75" customHeight="1">
      <c r="A466" s="148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</row>
    <row r="467" spans="1:26" ht="12.75" customHeight="1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</row>
    <row r="468" spans="1:26" ht="12.75" customHeight="1">
      <c r="A468" s="148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</row>
    <row r="469" spans="1:26" ht="12.75" customHeight="1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</row>
    <row r="470" spans="1:26" ht="12.75" customHeight="1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</row>
    <row r="471" spans="1:26" ht="12.75" customHeight="1">
      <c r="A471" s="148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</row>
    <row r="472" spans="1:26" ht="12.75" customHeight="1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</row>
    <row r="473" spans="1:26" ht="12.75" customHeight="1">
      <c r="A473" s="148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</row>
    <row r="474" spans="1:26" ht="12.75" customHeight="1">
      <c r="A474" s="148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</row>
    <row r="475" spans="1:26" ht="12.75" customHeight="1">
      <c r="A475" s="148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</row>
    <row r="476" spans="1:26" ht="12.75" customHeight="1">
      <c r="A476" s="148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</row>
    <row r="477" spans="1:26" ht="12.75" customHeight="1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</row>
    <row r="478" spans="1:26" ht="12.75" customHeight="1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</row>
    <row r="479" spans="1:26" ht="12.75" customHeight="1">
      <c r="A479" s="148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</row>
    <row r="480" spans="1:26" ht="12.75" customHeight="1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</row>
    <row r="481" spans="1:26" ht="12.75" customHeight="1">
      <c r="A481" s="148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</row>
    <row r="482" spans="1:26" ht="12.75" customHeight="1">
      <c r="A482" s="148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</row>
    <row r="483" spans="1:26" ht="12.75" customHeight="1">
      <c r="A483" s="148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</row>
    <row r="484" spans="1:26" ht="12.75" customHeight="1">
      <c r="A484" s="148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</row>
    <row r="485" spans="1:26" ht="12.75" customHeight="1">
      <c r="A485" s="148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</row>
    <row r="486" spans="1:26" ht="12.75" customHeight="1">
      <c r="A486" s="148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</row>
    <row r="487" spans="1:26" ht="12.75" customHeight="1">
      <c r="A487" s="148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</row>
    <row r="488" spans="1:26" ht="12.75" customHeight="1">
      <c r="A488" s="148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</row>
    <row r="489" spans="1:26" ht="12.75" customHeight="1">
      <c r="A489" s="148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</row>
    <row r="490" spans="1:26" ht="12.75" customHeight="1">
      <c r="A490" s="148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</row>
    <row r="491" spans="1:26" ht="12.75" customHeight="1">
      <c r="A491" s="148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</row>
    <row r="492" spans="1:26" ht="12.75" customHeight="1">
      <c r="A492" s="148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</row>
    <row r="493" spans="1:26" ht="12.75" customHeight="1">
      <c r="A493" s="148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</row>
    <row r="494" spans="1:26" ht="12.75" customHeight="1">
      <c r="A494" s="148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</row>
    <row r="495" spans="1:26" ht="12.75" customHeight="1">
      <c r="A495" s="148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</row>
    <row r="496" spans="1:26" ht="12.75" customHeight="1">
      <c r="A496" s="148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</row>
    <row r="497" spans="1:26" ht="12.75" customHeight="1">
      <c r="A497" s="148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</row>
    <row r="498" spans="1:26" ht="12.75" customHeight="1">
      <c r="A498" s="148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</row>
    <row r="499" spans="1:26" ht="12.75" customHeight="1">
      <c r="A499" s="148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</row>
    <row r="500" spans="1:26" ht="12.75" customHeight="1">
      <c r="A500" s="148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</row>
    <row r="501" spans="1:26" ht="12.75" customHeight="1">
      <c r="A501" s="148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</row>
    <row r="502" spans="1:26" ht="12.75" customHeight="1">
      <c r="A502" s="148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</row>
    <row r="503" spans="1:26" ht="12.75" customHeight="1">
      <c r="A503" s="148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</row>
    <row r="504" spans="1:26" ht="12.75" customHeight="1">
      <c r="A504" s="148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</row>
    <row r="505" spans="1:26" ht="12.75" customHeight="1">
      <c r="A505" s="148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</row>
    <row r="506" spans="1:26" ht="12.75" customHeight="1">
      <c r="A506" s="148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</row>
    <row r="507" spans="1:26" ht="12.75" customHeight="1">
      <c r="A507" s="148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</row>
    <row r="508" spans="1:26" ht="12.75" customHeight="1">
      <c r="A508" s="148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</row>
    <row r="509" spans="1:26" ht="12.75" customHeight="1">
      <c r="A509" s="148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</row>
    <row r="510" spans="1:26" ht="12.75" customHeight="1">
      <c r="A510" s="148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</row>
    <row r="511" spans="1:26" ht="12.75" customHeight="1">
      <c r="A511" s="148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</row>
    <row r="512" spans="1:26" ht="12.75" customHeight="1">
      <c r="A512" s="148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</row>
    <row r="513" spans="1:26" ht="12.75" customHeight="1">
      <c r="A513" s="148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</row>
    <row r="514" spans="1:26" ht="12.75" customHeight="1">
      <c r="A514" s="148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</row>
    <row r="515" spans="1:26" ht="12.75" customHeight="1">
      <c r="A515" s="148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</row>
    <row r="516" spans="1:26" ht="12.75" customHeight="1">
      <c r="A516" s="148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</row>
    <row r="517" spans="1:26" ht="12.75" customHeight="1">
      <c r="A517" s="148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</row>
    <row r="518" spans="1:26" ht="12.75" customHeight="1">
      <c r="A518" s="148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</row>
    <row r="519" spans="1:26" ht="12.75" customHeight="1">
      <c r="A519" s="148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</row>
    <row r="520" spans="1:26" ht="12.75" customHeight="1">
      <c r="A520" s="148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</row>
    <row r="521" spans="1:26" ht="12.75" customHeight="1">
      <c r="A521" s="148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</row>
    <row r="522" spans="1:26" ht="12.75" customHeight="1">
      <c r="A522" s="148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</row>
    <row r="523" spans="1:26" ht="12.75" customHeight="1">
      <c r="A523" s="148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</row>
    <row r="524" spans="1:26" ht="12.75" customHeight="1">
      <c r="A524" s="148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</row>
    <row r="525" spans="1:26" ht="12.75" customHeight="1">
      <c r="A525" s="148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</row>
    <row r="526" spans="1:26" ht="12.75" customHeight="1">
      <c r="A526" s="148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</row>
    <row r="527" spans="1:26" ht="12.75" customHeight="1">
      <c r="A527" s="148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</row>
    <row r="528" spans="1:26" ht="12.75" customHeight="1">
      <c r="A528" s="148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</row>
    <row r="529" spans="1:26" ht="12.75" customHeight="1">
      <c r="A529" s="148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</row>
    <row r="530" spans="1:26" ht="12.75" customHeight="1">
      <c r="A530" s="148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</row>
    <row r="531" spans="1:26" ht="12.75" customHeight="1">
      <c r="A531" s="148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</row>
    <row r="532" spans="1:26" ht="12.75" customHeight="1">
      <c r="A532" s="148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</row>
    <row r="533" spans="1:26" ht="12.75" customHeight="1">
      <c r="A533" s="148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</row>
    <row r="534" spans="1:26" ht="12.75" customHeight="1">
      <c r="A534" s="148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</row>
    <row r="535" spans="1:26" ht="12.75" customHeight="1">
      <c r="A535" s="148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</row>
    <row r="536" spans="1:26" ht="12.75" customHeight="1">
      <c r="A536" s="148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</row>
    <row r="537" spans="1:26" ht="12.75" customHeight="1">
      <c r="A537" s="148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</row>
    <row r="538" spans="1:26" ht="12.75" customHeight="1">
      <c r="A538" s="148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</row>
    <row r="539" spans="1:26" ht="12.75" customHeight="1">
      <c r="A539" s="148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</row>
    <row r="540" spans="1:26" ht="12.75" customHeight="1">
      <c r="A540" s="148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</row>
    <row r="541" spans="1:26" ht="12.75" customHeight="1">
      <c r="A541" s="148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</row>
    <row r="542" spans="1:26" ht="12.75" customHeight="1">
      <c r="A542" s="148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</row>
    <row r="543" spans="1:26" ht="12.75" customHeight="1">
      <c r="A543" s="148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</row>
    <row r="544" spans="1:26" ht="12.75" customHeight="1">
      <c r="A544" s="148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</row>
    <row r="545" spans="1:26" ht="12.75" customHeight="1">
      <c r="A545" s="148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</row>
    <row r="546" spans="1:26" ht="12.75" customHeight="1">
      <c r="A546" s="148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</row>
    <row r="547" spans="1:26" ht="12.75" customHeight="1">
      <c r="A547" s="148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</row>
    <row r="548" spans="1:26" ht="12.75" customHeight="1">
      <c r="A548" s="148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</row>
    <row r="549" spans="1:26" ht="12.75" customHeight="1">
      <c r="A549" s="148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</row>
    <row r="550" spans="1:26" ht="12.75" customHeight="1">
      <c r="A550" s="148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</row>
    <row r="551" spans="1:26" ht="12.75" customHeight="1">
      <c r="A551" s="148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</row>
    <row r="552" spans="1:26" ht="12.75" customHeight="1">
      <c r="A552" s="148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</row>
    <row r="553" spans="1:26" ht="12.75" customHeight="1">
      <c r="A553" s="148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</row>
    <row r="554" spans="1:26" ht="12.75" customHeight="1">
      <c r="A554" s="148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</row>
    <row r="555" spans="1:26" ht="12.75" customHeight="1">
      <c r="A555" s="148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</row>
    <row r="556" spans="1:26" ht="12.75" customHeight="1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</row>
    <row r="557" spans="1:26" ht="12.75" customHeight="1">
      <c r="A557" s="148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</row>
    <row r="558" spans="1:26" ht="12.75" customHeight="1">
      <c r="A558" s="148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</row>
    <row r="559" spans="1:26" ht="12.75" customHeight="1">
      <c r="A559" s="148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</row>
    <row r="560" spans="1:26" ht="12.75" customHeight="1">
      <c r="A560" s="148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</row>
    <row r="561" spans="1:26" ht="12.75" customHeight="1">
      <c r="A561" s="148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</row>
    <row r="562" spans="1:26" ht="12.75" customHeight="1">
      <c r="A562" s="148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</row>
    <row r="563" spans="1:26" ht="12.75" customHeight="1">
      <c r="A563" s="148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</row>
    <row r="564" spans="1:26" ht="12.75" customHeight="1">
      <c r="A564" s="148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</row>
    <row r="565" spans="1:26" ht="12.75" customHeight="1">
      <c r="A565" s="148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</row>
    <row r="566" spans="1:26" ht="12.75" customHeight="1">
      <c r="A566" s="148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</row>
    <row r="567" spans="1:26" ht="12.75" customHeight="1">
      <c r="A567" s="148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</row>
    <row r="568" spans="1:26" ht="12.75" customHeight="1">
      <c r="A568" s="148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</row>
    <row r="569" spans="1:26" ht="12.75" customHeight="1">
      <c r="A569" s="148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</row>
    <row r="570" spans="1:26" ht="12.75" customHeight="1">
      <c r="A570" s="148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</row>
    <row r="571" spans="1:26" ht="12.75" customHeight="1">
      <c r="A571" s="148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</row>
    <row r="572" spans="1:26" ht="12.75" customHeight="1">
      <c r="A572" s="148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</row>
    <row r="573" spans="1:26" ht="12.75" customHeight="1">
      <c r="A573" s="148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</row>
    <row r="574" spans="1:26" ht="12.75" customHeight="1">
      <c r="A574" s="148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</row>
    <row r="575" spans="1:26" ht="12.75" customHeight="1">
      <c r="A575" s="148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</row>
    <row r="576" spans="1:26" ht="12.75" customHeight="1">
      <c r="A576" s="148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</row>
    <row r="577" spans="1:26" ht="12.75" customHeight="1">
      <c r="A577" s="148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</row>
    <row r="578" spans="1:26" ht="12.75" customHeight="1">
      <c r="A578" s="148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</row>
    <row r="579" spans="1:26" ht="12.75" customHeight="1">
      <c r="A579" s="148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</row>
    <row r="580" spans="1:26" ht="12.75" customHeight="1">
      <c r="A580" s="148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</row>
    <row r="581" spans="1:26" ht="12.75" customHeight="1">
      <c r="A581" s="148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</row>
    <row r="582" spans="1:26" ht="12.75" customHeight="1">
      <c r="A582" s="148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</row>
    <row r="583" spans="1:26" ht="12.75" customHeight="1">
      <c r="A583" s="148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</row>
    <row r="584" spans="1:26" ht="12.75" customHeight="1">
      <c r="A584" s="148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</row>
    <row r="585" spans="1:26" ht="12.75" customHeight="1">
      <c r="A585" s="148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</row>
    <row r="586" spans="1:26" ht="12.75" customHeight="1">
      <c r="A586" s="148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</row>
    <row r="587" spans="1:26" ht="12.75" customHeight="1">
      <c r="A587" s="148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</row>
    <row r="588" spans="1:26" ht="12.75" customHeight="1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</row>
    <row r="589" spans="1:26" ht="12.75" customHeight="1">
      <c r="A589" s="148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</row>
    <row r="590" spans="1:26" ht="12.75" customHeight="1">
      <c r="A590" s="148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</row>
    <row r="591" spans="1:26" ht="12.75" customHeight="1">
      <c r="A591" s="148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</row>
    <row r="592" spans="1:26" ht="12.75" customHeight="1">
      <c r="A592" s="148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</row>
    <row r="593" spans="1:26" ht="12.75" customHeight="1">
      <c r="A593" s="148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</row>
    <row r="594" spans="1:26" ht="12.75" customHeight="1">
      <c r="A594" s="148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</row>
    <row r="595" spans="1:26" ht="12.75" customHeight="1">
      <c r="A595" s="148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</row>
    <row r="596" spans="1:26" ht="12.75" customHeight="1">
      <c r="A596" s="148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</row>
    <row r="597" spans="1:26" ht="12.75" customHeight="1">
      <c r="A597" s="148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</row>
    <row r="598" spans="1:26" ht="12.75" customHeight="1">
      <c r="A598" s="148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</row>
    <row r="599" spans="1:26" ht="12.75" customHeight="1">
      <c r="A599" s="148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</row>
    <row r="600" spans="1:26" ht="12.75" customHeight="1">
      <c r="A600" s="148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</row>
    <row r="601" spans="1:26" ht="12.75" customHeight="1">
      <c r="A601" s="148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</row>
    <row r="602" spans="1:26" ht="12.75" customHeight="1">
      <c r="A602" s="148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</row>
    <row r="603" spans="1:26" ht="12.75" customHeight="1">
      <c r="A603" s="148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</row>
    <row r="604" spans="1:26" ht="12.75" customHeight="1">
      <c r="A604" s="148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</row>
    <row r="605" spans="1:26" ht="12.75" customHeight="1">
      <c r="A605" s="148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</row>
    <row r="606" spans="1:26" ht="12.75" customHeight="1">
      <c r="A606" s="148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</row>
    <row r="607" spans="1:26" ht="12.75" customHeight="1">
      <c r="A607" s="148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</row>
    <row r="608" spans="1:26" ht="12.75" customHeight="1">
      <c r="A608" s="148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</row>
    <row r="609" spans="1:26" ht="12.75" customHeight="1">
      <c r="A609" s="148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</row>
    <row r="610" spans="1:26" ht="12.75" customHeight="1">
      <c r="A610" s="148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</row>
    <row r="611" spans="1:26" ht="12.75" customHeight="1">
      <c r="A611" s="148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</row>
    <row r="612" spans="1:26" ht="12.75" customHeight="1">
      <c r="A612" s="148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</row>
    <row r="613" spans="1:26" ht="12.75" customHeight="1">
      <c r="A613" s="148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</row>
    <row r="614" spans="1:26" ht="12.75" customHeight="1">
      <c r="A614" s="148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</row>
    <row r="615" spans="1:26" ht="12.75" customHeight="1">
      <c r="A615" s="148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</row>
    <row r="616" spans="1:26" ht="12.75" customHeight="1">
      <c r="A616" s="148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</row>
    <row r="617" spans="1:26" ht="12.75" customHeight="1">
      <c r="A617" s="148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</row>
    <row r="618" spans="1:26" ht="12.75" customHeight="1">
      <c r="A618" s="148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</row>
    <row r="619" spans="1:26" ht="12.75" customHeight="1">
      <c r="A619" s="148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</row>
    <row r="620" spans="1:26" ht="12.75" customHeight="1">
      <c r="A620" s="148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</row>
    <row r="621" spans="1:26" ht="12.75" customHeight="1">
      <c r="A621" s="148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</row>
    <row r="622" spans="1:26" ht="12.75" customHeight="1">
      <c r="A622" s="148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</row>
    <row r="623" spans="1:26" ht="12.75" customHeight="1">
      <c r="A623" s="148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</row>
    <row r="624" spans="1:26" ht="12.75" customHeight="1">
      <c r="A624" s="148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</row>
    <row r="625" spans="1:26" ht="12.75" customHeight="1">
      <c r="A625" s="148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</row>
    <row r="626" spans="1:26" ht="12.75" customHeight="1">
      <c r="A626" s="148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</row>
    <row r="627" spans="1:26" ht="12.75" customHeight="1">
      <c r="A627" s="148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</row>
    <row r="628" spans="1:26" ht="12.75" customHeight="1">
      <c r="A628" s="148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</row>
    <row r="629" spans="1:26" ht="12.75" customHeight="1">
      <c r="A629" s="148"/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</row>
    <row r="630" spans="1:26" ht="12.75" customHeight="1">
      <c r="A630" s="148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</row>
    <row r="631" spans="1:26" ht="12.75" customHeight="1">
      <c r="A631" s="148"/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</row>
    <row r="632" spans="1:26" ht="12.75" customHeight="1">
      <c r="A632" s="148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</row>
    <row r="633" spans="1:26" ht="12.75" customHeight="1">
      <c r="A633" s="148"/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</row>
    <row r="634" spans="1:26" ht="12.75" customHeight="1">
      <c r="A634" s="148"/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</row>
    <row r="635" spans="1:26" ht="12.75" customHeight="1">
      <c r="A635" s="148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</row>
    <row r="636" spans="1:26" ht="12.75" customHeight="1">
      <c r="A636" s="148"/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</row>
    <row r="637" spans="1:26" ht="12.75" customHeight="1">
      <c r="A637" s="148"/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</row>
    <row r="638" spans="1:26" ht="12.75" customHeight="1">
      <c r="A638" s="148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</row>
    <row r="639" spans="1:26" ht="12.75" customHeight="1">
      <c r="A639" s="148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</row>
    <row r="640" spans="1:26" ht="12.75" customHeight="1">
      <c r="A640" s="148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</row>
    <row r="641" spans="1:26" ht="12.75" customHeight="1">
      <c r="A641" s="148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</row>
    <row r="642" spans="1:26" ht="12.75" customHeight="1">
      <c r="A642" s="148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</row>
    <row r="643" spans="1:26" ht="12.75" customHeight="1">
      <c r="A643" s="148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</row>
    <row r="644" spans="1:26" ht="12.75" customHeight="1">
      <c r="A644" s="148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</row>
    <row r="645" spans="1:26" ht="12.75" customHeight="1">
      <c r="A645" s="148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</row>
    <row r="646" spans="1:26" ht="12.75" customHeight="1">
      <c r="A646" s="148"/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</row>
    <row r="647" spans="1:26" ht="12.75" customHeight="1">
      <c r="A647" s="148"/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</row>
    <row r="648" spans="1:26" ht="12.75" customHeight="1">
      <c r="A648" s="148"/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</row>
    <row r="649" spans="1:26" ht="12.75" customHeight="1">
      <c r="A649" s="148"/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</row>
    <row r="650" spans="1:26" ht="12.75" customHeight="1">
      <c r="A650" s="148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</row>
    <row r="651" spans="1:26" ht="12.75" customHeight="1">
      <c r="A651" s="148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</row>
    <row r="652" spans="1:26" ht="12.75" customHeight="1">
      <c r="A652" s="148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</row>
    <row r="653" spans="1:26" ht="12.75" customHeight="1">
      <c r="A653" s="148"/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</row>
    <row r="654" spans="1:26" ht="12.75" customHeight="1">
      <c r="A654" s="148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</row>
    <row r="655" spans="1:26" ht="12.75" customHeight="1">
      <c r="A655" s="148"/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</row>
    <row r="656" spans="1:26" ht="12.75" customHeight="1">
      <c r="A656" s="148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</row>
    <row r="657" spans="1:26" ht="12.75" customHeight="1">
      <c r="A657" s="148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</row>
    <row r="658" spans="1:26" ht="12.75" customHeight="1">
      <c r="A658" s="148"/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</row>
    <row r="659" spans="1:26" ht="12.75" customHeight="1">
      <c r="A659" s="148"/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</row>
    <row r="660" spans="1:26" ht="12.75" customHeight="1">
      <c r="A660" s="148"/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</row>
    <row r="661" spans="1:26" ht="12.75" customHeight="1">
      <c r="A661" s="148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</row>
    <row r="662" spans="1:26" ht="12.75" customHeight="1">
      <c r="A662" s="148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</row>
    <row r="663" spans="1:26" ht="12.75" customHeight="1">
      <c r="A663" s="148"/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</row>
    <row r="664" spans="1:26" ht="12.75" customHeight="1">
      <c r="A664" s="148"/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</row>
    <row r="665" spans="1:26" ht="12.75" customHeight="1">
      <c r="A665" s="148"/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</row>
    <row r="666" spans="1:26" ht="12.75" customHeight="1">
      <c r="A666" s="148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</row>
    <row r="667" spans="1:26" ht="12.75" customHeight="1">
      <c r="A667" s="148"/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</row>
    <row r="668" spans="1:26" ht="12.75" customHeight="1">
      <c r="A668" s="148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</row>
    <row r="669" spans="1:26" ht="12.75" customHeight="1">
      <c r="A669" s="148"/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</row>
    <row r="670" spans="1:26" ht="12.75" customHeight="1">
      <c r="A670" s="148"/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</row>
    <row r="671" spans="1:26" ht="12.75" customHeight="1">
      <c r="A671" s="148"/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</row>
    <row r="672" spans="1:26" ht="12.75" customHeight="1">
      <c r="A672" s="148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</row>
    <row r="673" spans="1:26" ht="12.75" customHeight="1">
      <c r="A673" s="148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</row>
    <row r="674" spans="1:26" ht="12.75" customHeight="1">
      <c r="A674" s="148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</row>
    <row r="675" spans="1:26" ht="12.75" customHeight="1">
      <c r="A675" s="148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</row>
    <row r="676" spans="1:26" ht="12.75" customHeight="1">
      <c r="A676" s="148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</row>
    <row r="677" spans="1:26" ht="12.75" customHeight="1">
      <c r="A677" s="148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</row>
    <row r="678" spans="1:26" ht="12.75" customHeight="1">
      <c r="A678" s="148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</row>
    <row r="679" spans="1:26" ht="12.75" customHeight="1">
      <c r="A679" s="148"/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</row>
    <row r="680" spans="1:26" ht="12.75" customHeight="1">
      <c r="A680" s="148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</row>
    <row r="681" spans="1:26" ht="12.75" customHeight="1">
      <c r="A681" s="148"/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</row>
    <row r="682" spans="1:26" ht="12.75" customHeight="1">
      <c r="A682" s="148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</row>
    <row r="683" spans="1:26" ht="12.75" customHeight="1">
      <c r="A683" s="148"/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</row>
    <row r="684" spans="1:26" ht="12.75" customHeight="1">
      <c r="A684" s="148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</row>
    <row r="685" spans="1:26" ht="12.75" customHeight="1">
      <c r="A685" s="148"/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</row>
    <row r="686" spans="1:26" ht="12.75" customHeight="1">
      <c r="A686" s="148"/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</row>
    <row r="687" spans="1:26" ht="12.75" customHeight="1">
      <c r="A687" s="148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</row>
    <row r="688" spans="1:26" ht="12.75" customHeight="1">
      <c r="A688" s="148"/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</row>
    <row r="689" spans="1:26" ht="12.75" customHeight="1">
      <c r="A689" s="148"/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</row>
    <row r="690" spans="1:26" ht="12.75" customHeight="1">
      <c r="A690" s="148"/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</row>
    <row r="691" spans="1:26" ht="12.75" customHeight="1">
      <c r="A691" s="148"/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</row>
    <row r="692" spans="1:26" ht="12.75" customHeight="1">
      <c r="A692" s="148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</row>
    <row r="693" spans="1:26" ht="12.75" customHeight="1">
      <c r="A693" s="148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</row>
    <row r="694" spans="1:26" ht="12.75" customHeight="1">
      <c r="A694" s="148"/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</row>
    <row r="695" spans="1:26" ht="12.75" customHeight="1">
      <c r="A695" s="148"/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</row>
    <row r="696" spans="1:26" ht="12.75" customHeight="1">
      <c r="A696" s="148"/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</row>
    <row r="697" spans="1:26" ht="12.75" customHeight="1">
      <c r="A697" s="148"/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</row>
    <row r="698" spans="1:26" ht="12.75" customHeight="1">
      <c r="A698" s="148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</row>
    <row r="699" spans="1:26" ht="12.75" customHeight="1">
      <c r="A699" s="148"/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</row>
    <row r="700" spans="1:26" ht="12.75" customHeight="1">
      <c r="A700" s="148"/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</row>
    <row r="701" spans="1:26" ht="12.75" customHeight="1">
      <c r="A701" s="148"/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</row>
    <row r="702" spans="1:26" ht="12.75" customHeight="1">
      <c r="A702" s="148"/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</row>
    <row r="703" spans="1:26" ht="12.75" customHeight="1">
      <c r="A703" s="148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</row>
    <row r="704" spans="1:26" ht="12.75" customHeight="1">
      <c r="A704" s="148"/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</row>
    <row r="705" spans="1:26" ht="12.75" customHeight="1">
      <c r="A705" s="148"/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</row>
    <row r="706" spans="1:26" ht="12.75" customHeight="1">
      <c r="A706" s="148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</row>
    <row r="707" spans="1:26" ht="12.75" customHeight="1">
      <c r="A707" s="148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</row>
    <row r="708" spans="1:26" ht="12.75" customHeight="1">
      <c r="A708" s="148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</row>
    <row r="709" spans="1:26" ht="12.75" customHeight="1">
      <c r="A709" s="148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</row>
    <row r="710" spans="1:26" ht="12.75" customHeight="1">
      <c r="A710" s="148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</row>
    <row r="711" spans="1:26" ht="12.75" customHeight="1">
      <c r="A711" s="148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</row>
    <row r="712" spans="1:26" ht="12.75" customHeight="1">
      <c r="A712" s="148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</row>
    <row r="713" spans="1:26" ht="12.75" customHeight="1">
      <c r="A713" s="148"/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</row>
    <row r="714" spans="1:26" ht="12.75" customHeight="1">
      <c r="A714" s="148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</row>
    <row r="715" spans="1:26" ht="12.75" customHeight="1">
      <c r="A715" s="148"/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</row>
    <row r="716" spans="1:26" ht="12.75" customHeight="1">
      <c r="A716" s="148"/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</row>
    <row r="717" spans="1:26" ht="12.75" customHeight="1">
      <c r="A717" s="148"/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</row>
    <row r="718" spans="1:26" ht="12.75" customHeight="1">
      <c r="A718" s="148"/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</row>
    <row r="719" spans="1:26" ht="12.75" customHeight="1">
      <c r="A719" s="148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</row>
    <row r="720" spans="1:26" ht="12.75" customHeight="1">
      <c r="A720" s="148"/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</row>
    <row r="721" spans="1:26" ht="12.75" customHeight="1">
      <c r="A721" s="148"/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</row>
    <row r="722" spans="1:26" ht="12.75" customHeight="1">
      <c r="A722" s="148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</row>
    <row r="723" spans="1:26" ht="12.75" customHeight="1">
      <c r="A723" s="148"/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</row>
    <row r="724" spans="1:26" ht="12.75" customHeight="1">
      <c r="A724" s="148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</row>
    <row r="725" spans="1:26" ht="12.75" customHeight="1">
      <c r="A725" s="148"/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</row>
    <row r="726" spans="1:26" ht="12.75" customHeight="1">
      <c r="A726" s="148"/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</row>
    <row r="727" spans="1:26" ht="12.75" customHeight="1">
      <c r="A727" s="148"/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</row>
    <row r="728" spans="1:26" ht="12.75" customHeight="1">
      <c r="A728" s="148"/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</row>
    <row r="729" spans="1:26" ht="12.75" customHeight="1">
      <c r="A729" s="148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</row>
    <row r="730" spans="1:26" ht="12.75" customHeight="1">
      <c r="A730" s="148"/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</row>
    <row r="731" spans="1:26" ht="12.75" customHeight="1">
      <c r="A731" s="148"/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</row>
    <row r="732" spans="1:26" ht="12.75" customHeight="1">
      <c r="A732" s="148"/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</row>
    <row r="733" spans="1:26" ht="12.75" customHeight="1">
      <c r="A733" s="148"/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</row>
    <row r="734" spans="1:26" ht="12.75" customHeight="1">
      <c r="A734" s="148"/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</row>
    <row r="735" spans="1:26" ht="12.75" customHeight="1">
      <c r="A735" s="148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</row>
    <row r="736" spans="1:26" ht="12.75" customHeight="1">
      <c r="A736" s="148"/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</row>
    <row r="737" spans="1:26" ht="12.75" customHeight="1">
      <c r="A737" s="148"/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</row>
    <row r="738" spans="1:26" ht="12.75" customHeight="1">
      <c r="A738" s="148"/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</row>
    <row r="739" spans="1:26" ht="12.75" customHeight="1">
      <c r="A739" s="148"/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</row>
    <row r="740" spans="1:26" ht="12.75" customHeight="1">
      <c r="A740" s="148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</row>
    <row r="741" spans="1:26" ht="12.75" customHeight="1">
      <c r="A741" s="148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</row>
    <row r="742" spans="1:26" ht="12.75" customHeight="1">
      <c r="A742" s="148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</row>
    <row r="743" spans="1:26" ht="12.75" customHeight="1">
      <c r="A743" s="148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</row>
    <row r="744" spans="1:26" ht="12.75" customHeight="1">
      <c r="A744" s="148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</row>
    <row r="745" spans="1:26" ht="12.75" customHeight="1">
      <c r="A745" s="148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</row>
    <row r="746" spans="1:26" ht="12.75" customHeight="1">
      <c r="A746" s="148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</row>
    <row r="747" spans="1:26" ht="12.75" customHeight="1">
      <c r="A747" s="148"/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</row>
    <row r="748" spans="1:26" ht="12.75" customHeight="1">
      <c r="A748" s="148"/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</row>
    <row r="749" spans="1:26" ht="12.75" customHeight="1">
      <c r="A749" s="148"/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</row>
    <row r="750" spans="1:26" ht="12.75" customHeight="1">
      <c r="A750" s="148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</row>
    <row r="751" spans="1:26" ht="12.75" customHeight="1">
      <c r="A751" s="148"/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</row>
    <row r="752" spans="1:26" ht="12.75" customHeight="1">
      <c r="A752" s="148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</row>
    <row r="753" spans="1:26" ht="12.75" customHeight="1">
      <c r="A753" s="148"/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</row>
    <row r="754" spans="1:26" ht="12.75" customHeight="1">
      <c r="A754" s="148"/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</row>
    <row r="755" spans="1:26" ht="12.75" customHeight="1">
      <c r="A755" s="148"/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</row>
    <row r="756" spans="1:26" ht="12.75" customHeight="1">
      <c r="A756" s="148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</row>
    <row r="757" spans="1:26" ht="12.75" customHeight="1">
      <c r="A757" s="148"/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</row>
    <row r="758" spans="1:26" ht="12.75" customHeight="1">
      <c r="A758" s="148"/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</row>
    <row r="759" spans="1:26" ht="12.75" customHeight="1">
      <c r="A759" s="148"/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</row>
    <row r="760" spans="1:26" ht="12.75" customHeight="1">
      <c r="A760" s="148"/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</row>
    <row r="761" spans="1:26" ht="12.75" customHeight="1">
      <c r="A761" s="148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</row>
    <row r="762" spans="1:26" ht="12.75" customHeight="1">
      <c r="A762" s="148"/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</row>
    <row r="763" spans="1:26" ht="12.75" customHeight="1">
      <c r="A763" s="148"/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</row>
    <row r="764" spans="1:26" ht="12.75" customHeight="1">
      <c r="A764" s="148"/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</row>
    <row r="765" spans="1:26" ht="12.75" customHeight="1">
      <c r="A765" s="148"/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</row>
    <row r="766" spans="1:26" ht="12.75" customHeight="1">
      <c r="A766" s="148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</row>
    <row r="767" spans="1:26" ht="12.75" customHeight="1">
      <c r="A767" s="148"/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</row>
    <row r="768" spans="1:26" ht="12.75" customHeight="1">
      <c r="A768" s="148"/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</row>
    <row r="769" spans="1:26" ht="12.75" customHeight="1">
      <c r="A769" s="148"/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</row>
    <row r="770" spans="1:26" ht="12.75" customHeight="1">
      <c r="A770" s="148"/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</row>
    <row r="771" spans="1:26" ht="12.75" customHeight="1">
      <c r="A771" s="148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</row>
    <row r="772" spans="1:26" ht="12.75" customHeight="1">
      <c r="A772" s="148"/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</row>
    <row r="773" spans="1:26" ht="12.75" customHeight="1">
      <c r="A773" s="148"/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</row>
    <row r="774" spans="1:26" ht="12.75" customHeight="1">
      <c r="A774" s="148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</row>
    <row r="775" spans="1:26" ht="12.75" customHeight="1">
      <c r="A775" s="148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</row>
    <row r="776" spans="1:26" ht="12.75" customHeight="1">
      <c r="A776" s="148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</row>
    <row r="777" spans="1:26" ht="12.75" customHeight="1">
      <c r="A777" s="148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</row>
    <row r="778" spans="1:26" ht="12.75" customHeight="1">
      <c r="A778" s="148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</row>
    <row r="779" spans="1:26" ht="12.75" customHeight="1">
      <c r="A779" s="148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</row>
    <row r="780" spans="1:26" ht="12.75" customHeight="1">
      <c r="A780" s="148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</row>
    <row r="781" spans="1:26" ht="12.75" customHeight="1">
      <c r="A781" s="148"/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</row>
    <row r="782" spans="1:26" ht="12.75" customHeight="1">
      <c r="A782" s="148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</row>
    <row r="783" spans="1:26" ht="12.75" customHeight="1">
      <c r="A783" s="148"/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</row>
    <row r="784" spans="1:26" ht="12.75" customHeight="1">
      <c r="A784" s="148"/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</row>
    <row r="785" spans="1:26" ht="12.75" customHeight="1">
      <c r="A785" s="148"/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</row>
    <row r="786" spans="1:26" ht="12.75" customHeight="1">
      <c r="A786" s="148"/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</row>
    <row r="787" spans="1:26" ht="12.75" customHeight="1">
      <c r="A787" s="148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</row>
    <row r="788" spans="1:26" ht="12.75" customHeight="1">
      <c r="A788" s="148"/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</row>
    <row r="789" spans="1:26" ht="12.75" customHeight="1">
      <c r="A789" s="148"/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</row>
    <row r="790" spans="1:26" ht="12.75" customHeight="1">
      <c r="A790" s="148"/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</row>
    <row r="791" spans="1:26" ht="12.75" customHeight="1">
      <c r="A791" s="148"/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</row>
    <row r="792" spans="1:26" ht="12.75" customHeight="1">
      <c r="A792" s="148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</row>
    <row r="793" spans="1:26" ht="12.75" customHeight="1">
      <c r="A793" s="148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</row>
    <row r="794" spans="1:26" ht="12.75" customHeight="1">
      <c r="A794" s="148"/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</row>
    <row r="795" spans="1:26" ht="12.75" customHeight="1">
      <c r="A795" s="148"/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</row>
    <row r="796" spans="1:26" ht="12.75" customHeight="1">
      <c r="A796" s="148"/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</row>
    <row r="797" spans="1:26" ht="12.75" customHeight="1">
      <c r="A797" s="148"/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</row>
    <row r="798" spans="1:26" ht="12.75" customHeight="1">
      <c r="A798" s="148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</row>
    <row r="799" spans="1:26" ht="12.75" customHeight="1">
      <c r="A799" s="148"/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</row>
    <row r="800" spans="1:26" ht="12.75" customHeight="1">
      <c r="A800" s="148"/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</row>
    <row r="801" spans="1:26" ht="12.75" customHeight="1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</row>
    <row r="802" spans="1:26" ht="12.75" customHeight="1">
      <c r="A802" s="148"/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</row>
    <row r="803" spans="1:26" ht="12.75" customHeight="1">
      <c r="A803" s="148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</row>
    <row r="804" spans="1:26" ht="12.75" customHeight="1">
      <c r="A804" s="148"/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</row>
    <row r="805" spans="1:26" ht="12.75" customHeight="1">
      <c r="A805" s="148"/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</row>
    <row r="806" spans="1:26" ht="12.75" customHeight="1">
      <c r="A806" s="148"/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</row>
    <row r="807" spans="1:26" ht="12.75" customHeight="1">
      <c r="A807" s="148"/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</row>
    <row r="808" spans="1:26" ht="12.75" customHeight="1">
      <c r="A808" s="148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</row>
    <row r="809" spans="1:26" ht="12.75" customHeight="1">
      <c r="A809" s="148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</row>
    <row r="810" spans="1:26" ht="12.75" customHeight="1">
      <c r="A810" s="148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</row>
    <row r="811" spans="1:26" ht="12.75" customHeight="1">
      <c r="A811" s="148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</row>
    <row r="812" spans="1:26" ht="12.75" customHeight="1">
      <c r="A812" s="148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</row>
    <row r="813" spans="1:26" ht="12.75" customHeight="1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</row>
    <row r="814" spans="1:26" ht="12.75" customHeight="1">
      <c r="A814" s="148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</row>
    <row r="815" spans="1:26" ht="12.75" customHeight="1">
      <c r="A815" s="148"/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</row>
    <row r="816" spans="1:26" ht="12.75" customHeight="1">
      <c r="A816" s="148"/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</row>
    <row r="817" spans="1:26" ht="12.75" customHeight="1">
      <c r="A817" s="148"/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</row>
    <row r="818" spans="1:26" ht="12.75" customHeight="1">
      <c r="A818" s="148"/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</row>
    <row r="819" spans="1:26" ht="12.75" customHeight="1">
      <c r="A819" s="148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</row>
    <row r="820" spans="1:26" ht="12.75" customHeight="1">
      <c r="A820" s="148"/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</row>
    <row r="821" spans="1:26" ht="12.75" customHeight="1">
      <c r="A821" s="148"/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</row>
    <row r="822" spans="1:26" ht="12.75" customHeight="1">
      <c r="A822" s="148"/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</row>
    <row r="823" spans="1:26" ht="12.75" customHeight="1">
      <c r="A823" s="148"/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</row>
    <row r="824" spans="1:26" ht="12.75" customHeight="1">
      <c r="A824" s="148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</row>
    <row r="825" spans="1:26" ht="12.75" customHeight="1">
      <c r="A825" s="148"/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</row>
    <row r="826" spans="1:26" ht="12.75" customHeight="1">
      <c r="A826" s="148"/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</row>
    <row r="827" spans="1:26" ht="12.75" customHeight="1">
      <c r="A827" s="148"/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</row>
    <row r="828" spans="1:26" ht="12.75" customHeight="1">
      <c r="A828" s="148"/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</row>
    <row r="829" spans="1:26" ht="12.75" customHeight="1">
      <c r="A829" s="148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</row>
    <row r="830" spans="1:26" ht="12.75" customHeight="1">
      <c r="A830" s="148"/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</row>
    <row r="831" spans="1:26" ht="12.75" customHeight="1">
      <c r="A831" s="148"/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</row>
    <row r="832" spans="1:26" ht="12.75" customHeight="1">
      <c r="A832" s="148"/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</row>
    <row r="833" spans="1:26" ht="12.75" customHeight="1">
      <c r="A833" s="148"/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</row>
    <row r="834" spans="1:26" ht="12.75" customHeight="1">
      <c r="A834" s="148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</row>
    <row r="835" spans="1:26" ht="12.75" customHeight="1">
      <c r="A835" s="148"/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</row>
    <row r="836" spans="1:26" ht="12.75" customHeight="1">
      <c r="A836" s="148"/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</row>
    <row r="837" spans="1:26" ht="12.75" customHeight="1">
      <c r="A837" s="148"/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</row>
    <row r="838" spans="1:26" ht="12.75" customHeight="1">
      <c r="A838" s="148"/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26" ht="12.75" customHeight="1">
      <c r="A839" s="148"/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</row>
    <row r="840" spans="1:26" ht="12.75" customHeight="1">
      <c r="A840" s="148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</row>
    <row r="841" spans="1:26" ht="12.75" customHeight="1">
      <c r="A841" s="148"/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</row>
    <row r="842" spans="1:26" ht="12.75" customHeight="1">
      <c r="A842" s="148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</row>
    <row r="843" spans="1:26" ht="12.75" customHeight="1">
      <c r="A843" s="148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</row>
    <row r="844" spans="1:26" ht="12.75" customHeight="1">
      <c r="A844" s="148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</row>
    <row r="845" spans="1:26" ht="12.75" customHeight="1">
      <c r="A845" s="148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</row>
    <row r="846" spans="1:26" ht="12.75" customHeight="1">
      <c r="A846" s="148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</row>
    <row r="847" spans="1:26" ht="12.75" customHeight="1">
      <c r="A847" s="148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</row>
    <row r="848" spans="1:26" ht="12.75" customHeight="1">
      <c r="A848" s="148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</row>
    <row r="849" spans="1:26" ht="12.75" customHeight="1">
      <c r="A849" s="148"/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</row>
    <row r="850" spans="1:26" ht="12.75" customHeight="1">
      <c r="A850" s="148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</row>
    <row r="851" spans="1:26" ht="12.75" customHeight="1">
      <c r="A851" s="148"/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</row>
    <row r="852" spans="1:26" ht="12.75" customHeight="1">
      <c r="A852" s="148"/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</row>
    <row r="853" spans="1:26" ht="12.75" customHeight="1">
      <c r="A853" s="148"/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</row>
    <row r="854" spans="1:26" ht="12.75" customHeight="1">
      <c r="A854" s="148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</row>
    <row r="855" spans="1:26" ht="12.75" customHeight="1">
      <c r="A855" s="148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</row>
    <row r="856" spans="1:26" ht="12.75" customHeight="1">
      <c r="A856" s="148"/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</row>
    <row r="857" spans="1:26" ht="12.75" customHeight="1">
      <c r="A857" s="148"/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</row>
    <row r="858" spans="1:26" ht="12.75" customHeight="1">
      <c r="A858" s="148"/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</row>
    <row r="859" spans="1:26" ht="12.75" customHeight="1">
      <c r="A859" s="148"/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</row>
    <row r="860" spans="1:26" ht="12.75" customHeight="1">
      <c r="A860" s="148"/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</row>
    <row r="861" spans="1:26" ht="12.75" customHeight="1">
      <c r="A861" s="148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</row>
    <row r="862" spans="1:26" ht="12.75" customHeight="1">
      <c r="A862" s="148"/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</row>
    <row r="863" spans="1:26" ht="12.75" customHeight="1">
      <c r="A863" s="148"/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</row>
    <row r="864" spans="1:26" ht="12.75" customHeight="1">
      <c r="A864" s="148"/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</row>
    <row r="865" spans="1:26" ht="12.75" customHeight="1">
      <c r="A865" s="148"/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</row>
    <row r="866" spans="1:26" ht="12.75" customHeight="1">
      <c r="A866" s="148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</row>
    <row r="867" spans="1:26" ht="12.75" customHeight="1">
      <c r="A867" s="148"/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</row>
    <row r="868" spans="1:26" ht="12.75" customHeight="1">
      <c r="A868" s="148"/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</row>
    <row r="869" spans="1:26" ht="12.75" customHeight="1">
      <c r="A869" s="148"/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</row>
    <row r="870" spans="1:26" ht="12.75" customHeight="1">
      <c r="A870" s="148"/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</row>
    <row r="871" spans="1:26" ht="12.75" customHeight="1">
      <c r="A871" s="148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</row>
    <row r="872" spans="1:26" ht="12.75" customHeight="1">
      <c r="A872" s="148"/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</row>
    <row r="873" spans="1:26" ht="12.75" customHeight="1">
      <c r="A873" s="148"/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</row>
    <row r="874" spans="1:26" ht="12.75" customHeight="1">
      <c r="A874" s="148"/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</row>
    <row r="875" spans="1:26" ht="12.75" customHeight="1">
      <c r="A875" s="148"/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</row>
    <row r="876" spans="1:26" ht="12.75" customHeight="1">
      <c r="A876" s="148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</row>
    <row r="877" spans="1:26" ht="12.75" customHeight="1">
      <c r="A877" s="148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</row>
    <row r="878" spans="1:26" ht="12.75" customHeight="1">
      <c r="A878" s="148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</row>
    <row r="879" spans="1:26" ht="12.75" customHeight="1">
      <c r="A879" s="148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</row>
    <row r="880" spans="1:26" ht="12.75" customHeight="1">
      <c r="A880" s="148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</row>
    <row r="881" spans="1:26" ht="12.75" customHeight="1">
      <c r="A881" s="148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</row>
    <row r="882" spans="1:26" ht="12.75" customHeight="1">
      <c r="A882" s="148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</row>
    <row r="883" spans="1:26" ht="12.75" customHeight="1">
      <c r="A883" s="148"/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</row>
    <row r="884" spans="1:26" ht="12.75" customHeight="1">
      <c r="A884" s="148"/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</row>
    <row r="885" spans="1:26" ht="12.75" customHeight="1">
      <c r="A885" s="148"/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</row>
    <row r="886" spans="1:26" ht="12.75" customHeight="1">
      <c r="A886" s="148"/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</row>
    <row r="887" spans="1:26" ht="12.75" customHeight="1">
      <c r="A887" s="148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</row>
    <row r="888" spans="1:26" ht="12.75" customHeight="1">
      <c r="A888" s="148"/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</row>
    <row r="889" spans="1:26" ht="12.75" customHeight="1">
      <c r="A889" s="148"/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</row>
    <row r="890" spans="1:26" ht="12.75" customHeight="1">
      <c r="A890" s="148"/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</row>
    <row r="891" spans="1:26" ht="12.75" customHeight="1">
      <c r="A891" s="148"/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</row>
    <row r="892" spans="1:26" ht="12.75" customHeight="1">
      <c r="A892" s="148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</row>
    <row r="893" spans="1:26" ht="12.75" customHeight="1">
      <c r="A893" s="148"/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</row>
    <row r="894" spans="1:26" ht="12.75" customHeight="1">
      <c r="A894" s="148"/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</row>
    <row r="895" spans="1:26" ht="12.75" customHeight="1">
      <c r="A895" s="148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</row>
    <row r="896" spans="1:26" ht="12.75" customHeight="1">
      <c r="A896" s="148"/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</row>
    <row r="897" spans="1:26" ht="12.75" customHeight="1">
      <c r="A897" s="148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</row>
    <row r="898" spans="1:26" ht="12.75" customHeight="1">
      <c r="A898" s="148"/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</row>
    <row r="899" spans="1:26" ht="12.75" customHeight="1">
      <c r="A899" s="148"/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</row>
    <row r="900" spans="1:26" ht="12.75" customHeight="1">
      <c r="A900" s="148"/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</row>
    <row r="901" spans="1:26" ht="12.75" customHeight="1">
      <c r="A901" s="148"/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</row>
    <row r="902" spans="1:26" ht="12.75" customHeight="1">
      <c r="A902" s="148"/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</row>
    <row r="903" spans="1:26" ht="12.75" customHeight="1">
      <c r="A903" s="148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</row>
    <row r="904" spans="1:26" ht="12.75" customHeight="1">
      <c r="A904" s="148"/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</row>
    <row r="905" spans="1:26" ht="12.75" customHeight="1">
      <c r="A905" s="148"/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</row>
    <row r="906" spans="1:26" ht="12.75" customHeight="1">
      <c r="A906" s="148"/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</row>
    <row r="907" spans="1:26" ht="12.75" customHeight="1">
      <c r="A907" s="148"/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</row>
    <row r="908" spans="1:26" ht="12.75" customHeight="1">
      <c r="A908" s="148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spans="1:26" ht="12.75" customHeight="1">
      <c r="A909" s="148"/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</row>
    <row r="910" spans="1:26" ht="12.75" customHeight="1">
      <c r="A910" s="148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spans="1:26" ht="12.75" customHeight="1">
      <c r="A911" s="148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</row>
    <row r="912" spans="1:26" ht="12.75" customHeight="1">
      <c r="A912" s="148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</row>
    <row r="913" spans="1:26" ht="12.75" customHeight="1">
      <c r="A913" s="148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</row>
    <row r="914" spans="1:26" ht="12.75" customHeight="1">
      <c r="A914" s="148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</row>
    <row r="915" spans="1:26" ht="12.75" customHeight="1">
      <c r="A915" s="148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</row>
    <row r="916" spans="1:26" ht="12.75" customHeight="1">
      <c r="A916" s="148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</row>
    <row r="917" spans="1:26" ht="12.75" customHeight="1">
      <c r="A917" s="148"/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</row>
    <row r="918" spans="1:26" ht="12.75" customHeight="1">
      <c r="A918" s="148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</row>
    <row r="919" spans="1:26" ht="12.75" customHeight="1">
      <c r="A919" s="148"/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</row>
    <row r="920" spans="1:26" ht="12.75" customHeight="1">
      <c r="A920" s="148"/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</row>
    <row r="921" spans="1:26" ht="12.75" customHeight="1">
      <c r="A921" s="148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</row>
    <row r="922" spans="1:26" ht="12.75" customHeight="1">
      <c r="A922" s="148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</row>
    <row r="923" spans="1:26" ht="12.75" customHeight="1">
      <c r="A923" s="148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</row>
    <row r="924" spans="1:26" ht="12.75" customHeight="1">
      <c r="A924" s="148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</row>
    <row r="925" spans="1:26" ht="12.75" customHeight="1">
      <c r="A925" s="148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</row>
    <row r="926" spans="1:26" ht="12.75" customHeight="1">
      <c r="A926" s="148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</row>
    <row r="927" spans="1:26" ht="12.75" customHeight="1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</row>
    <row r="928" spans="1:26" ht="12.75" customHeight="1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</row>
    <row r="929" spans="1:26" ht="12.75" customHeight="1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</row>
    <row r="930" spans="1:26" ht="12.75" customHeight="1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</row>
    <row r="931" spans="1:26" ht="12.75" customHeight="1">
      <c r="A931" s="148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</row>
    <row r="932" spans="1:26" ht="12.75" customHeight="1">
      <c r="A932" s="148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</row>
    <row r="933" spans="1:26" ht="12.75" customHeight="1">
      <c r="A933" s="148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</row>
    <row r="934" spans="1:26" ht="12.75" customHeight="1">
      <c r="A934" s="148"/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</row>
    <row r="935" spans="1:26" ht="12.75" customHeight="1">
      <c r="A935" s="148"/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</row>
    <row r="936" spans="1:26" ht="12.75" customHeight="1">
      <c r="A936" s="148"/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</row>
    <row r="937" spans="1:26" ht="12.75" customHeight="1">
      <c r="A937" s="148"/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</row>
    <row r="938" spans="1:26" ht="12.75" customHeight="1">
      <c r="A938" s="148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</row>
    <row r="939" spans="1:26" ht="12.75" customHeight="1">
      <c r="A939" s="148"/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</row>
    <row r="940" spans="1:26" ht="12.75" customHeight="1">
      <c r="A940" s="148"/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</row>
    <row r="941" spans="1:26" ht="12.75" customHeight="1">
      <c r="A941" s="148"/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</row>
    <row r="942" spans="1:26" ht="12.75" customHeight="1">
      <c r="A942" s="148"/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</row>
    <row r="943" spans="1:26" ht="12.75" customHeight="1">
      <c r="A943" s="148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</row>
    <row r="944" spans="1:26" ht="12.75" customHeight="1">
      <c r="A944" s="148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</row>
    <row r="945" spans="1:26" ht="12.75" customHeight="1">
      <c r="A945" s="148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</row>
    <row r="946" spans="1:26" ht="12.75" customHeight="1">
      <c r="A946" s="148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</row>
    <row r="947" spans="1:26" ht="12.75" customHeight="1">
      <c r="A947" s="148"/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</row>
    <row r="948" spans="1:26" ht="12.75" customHeight="1">
      <c r="A948" s="148"/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</row>
    <row r="949" spans="1:26" ht="12.75" customHeight="1">
      <c r="A949" s="148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</row>
    <row r="950" spans="1:26" ht="12.75" customHeight="1">
      <c r="A950" s="148"/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</row>
    <row r="951" spans="1:26" ht="12.75" customHeight="1">
      <c r="A951" s="148"/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</row>
    <row r="952" spans="1:26" ht="12.75" customHeight="1">
      <c r="A952" s="148"/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</row>
    <row r="953" spans="1:26" ht="12.75" customHeight="1">
      <c r="A953" s="148"/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</row>
    <row r="954" spans="1:26" ht="12.75" customHeight="1">
      <c r="A954" s="148"/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</row>
    <row r="955" spans="1:26" ht="12.75" customHeight="1">
      <c r="A955" s="148"/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</row>
    <row r="956" spans="1:26" ht="12.75" customHeight="1">
      <c r="A956" s="148"/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</row>
    <row r="957" spans="1:26" ht="12.75" customHeight="1">
      <c r="A957" s="148"/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</row>
    <row r="958" spans="1:26" ht="12.75" customHeight="1">
      <c r="A958" s="148"/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</row>
    <row r="959" spans="1:26" ht="12.75" customHeight="1">
      <c r="A959" s="148"/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</row>
    <row r="960" spans="1:26" ht="12.75" customHeight="1">
      <c r="A960" s="148"/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</row>
    <row r="961" spans="1:26" ht="12.75" customHeight="1">
      <c r="A961" s="148"/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</row>
    <row r="962" spans="1:26" ht="12.75" customHeight="1">
      <c r="A962" s="148"/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</row>
    <row r="963" spans="1:26" ht="12.75" customHeight="1">
      <c r="A963" s="148"/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</row>
    <row r="964" spans="1:26" ht="12.75" customHeight="1">
      <c r="A964" s="148"/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</row>
    <row r="965" spans="1:26" ht="12.75" customHeight="1">
      <c r="A965" s="148"/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</row>
    <row r="966" spans="1:26" ht="12.75" customHeight="1">
      <c r="A966" s="148"/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</row>
    <row r="967" spans="1:26" ht="12.75" customHeight="1">
      <c r="A967" s="148"/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</row>
    <row r="968" spans="1:26" ht="12.75" customHeight="1">
      <c r="A968" s="148"/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</row>
    <row r="969" spans="1:26" ht="12.75" customHeight="1">
      <c r="A969" s="148"/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</row>
    <row r="970" spans="1:26" ht="12.75" customHeight="1">
      <c r="A970" s="148"/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</row>
    <row r="971" spans="1:26" ht="12.75" customHeight="1">
      <c r="A971" s="148"/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</row>
    <row r="972" spans="1:26" ht="12.75" customHeight="1">
      <c r="A972" s="148"/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</row>
    <row r="973" spans="1:26" ht="12.75" customHeight="1">
      <c r="A973" s="148"/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</row>
    <row r="974" spans="1:26" ht="12.75" customHeight="1">
      <c r="A974" s="148"/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</row>
    <row r="975" spans="1:26" ht="12.75" customHeight="1">
      <c r="A975" s="148"/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</row>
    <row r="976" spans="1:26" ht="12.75" customHeight="1">
      <c r="A976" s="148"/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</row>
    <row r="977" spans="1:26" ht="12.75" customHeight="1">
      <c r="A977" s="148"/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</row>
    <row r="978" spans="1:26" ht="12.75" customHeight="1">
      <c r="A978" s="148"/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</row>
    <row r="979" spans="1:26" ht="12.75" customHeight="1">
      <c r="A979" s="148"/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</row>
    <row r="980" spans="1:26" ht="12.75" customHeight="1">
      <c r="A980" s="148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</row>
    <row r="981" spans="1:26" ht="12.75" customHeight="1">
      <c r="A981" s="148"/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</row>
    <row r="982" spans="1:26" ht="12.75" customHeight="1">
      <c r="A982" s="148"/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</row>
    <row r="983" spans="1:26" ht="12.75" customHeight="1">
      <c r="A983" s="148"/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</row>
    <row r="984" spans="1:26" ht="12.75" customHeight="1">
      <c r="A984" s="148"/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</row>
    <row r="985" spans="1:26" ht="12.75" customHeight="1">
      <c r="A985" s="148"/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</row>
    <row r="986" spans="1:26" ht="12.75" customHeight="1">
      <c r="A986" s="148"/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</row>
    <row r="987" spans="1:26" ht="12.75" customHeight="1">
      <c r="A987" s="148"/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</row>
    <row r="988" spans="1:26" ht="12.75" customHeight="1">
      <c r="A988" s="148"/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</row>
    <row r="989" spans="1:26" ht="12.75" customHeight="1">
      <c r="A989" s="148"/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</row>
    <row r="990" spans="1:26" ht="12.75" customHeight="1">
      <c r="A990" s="148"/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</row>
    <row r="991" spans="1:26" ht="12.75" customHeight="1">
      <c r="A991" s="148"/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</row>
    <row r="992" spans="1:26" ht="12.75" customHeight="1">
      <c r="A992" s="148"/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</row>
    <row r="993" spans="1:26" ht="12.75" customHeight="1">
      <c r="A993" s="148"/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</row>
    <row r="994" spans="1:26" ht="12.75" customHeight="1">
      <c r="A994" s="148"/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</row>
    <row r="995" spans="1:26" ht="12.75" customHeight="1">
      <c r="A995" s="148"/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</row>
    <row r="996" spans="1:26" ht="12.75" customHeight="1">
      <c r="A996" s="148"/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</row>
    <row r="997" spans="1:26" ht="12.75" customHeight="1">
      <c r="A997" s="148"/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  <c r="Z997" s="148"/>
    </row>
    <row r="998" spans="1:26" ht="12.75" customHeight="1">
      <c r="A998" s="148"/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  <c r="Z998" s="148"/>
    </row>
    <row r="999" spans="1:26" ht="12.75" customHeight="1">
      <c r="A999" s="148"/>
      <c r="B999" s="148"/>
      <c r="C999" s="148"/>
      <c r="D999" s="148"/>
      <c r="E999" s="148"/>
      <c r="F999" s="148"/>
      <c r="G999" s="148"/>
      <c r="H999" s="148"/>
      <c r="I999" s="148"/>
      <c r="J999" s="148"/>
      <c r="K999" s="148"/>
      <c r="L999" s="148"/>
      <c r="M999" s="148"/>
      <c r="N999" s="148"/>
      <c r="O999" s="148"/>
      <c r="P999" s="148"/>
      <c r="Q999" s="148"/>
      <c r="R999" s="148"/>
      <c r="S999" s="148"/>
      <c r="T999" s="148"/>
      <c r="U999" s="148"/>
      <c r="V999" s="148"/>
      <c r="W999" s="148"/>
      <c r="X999" s="148"/>
      <c r="Y999" s="148"/>
      <c r="Z999" s="148"/>
    </row>
    <row r="1000" spans="1:26" ht="12.75" customHeight="1">
      <c r="A1000" s="148"/>
      <c r="B1000" s="148"/>
      <c r="C1000" s="148"/>
      <c r="D1000" s="148"/>
      <c r="E1000" s="148"/>
      <c r="F1000" s="148"/>
      <c r="G1000" s="148"/>
      <c r="H1000" s="148"/>
      <c r="I1000" s="148"/>
      <c r="J1000" s="148"/>
      <c r="K1000" s="148"/>
      <c r="L1000" s="148"/>
      <c r="M1000" s="148"/>
      <c r="N1000" s="148"/>
      <c r="O1000" s="148"/>
      <c r="P1000" s="148"/>
      <c r="Q1000" s="148"/>
      <c r="R1000" s="148"/>
      <c r="S1000" s="148"/>
      <c r="T1000" s="148"/>
      <c r="U1000" s="148"/>
      <c r="V1000" s="148"/>
      <c r="W1000" s="148"/>
      <c r="X1000" s="148"/>
      <c r="Y1000" s="148"/>
      <c r="Z1000" s="148"/>
    </row>
  </sheetData>
  <mergeCells count="68">
    <mergeCell ref="D55:E55"/>
    <mergeCell ref="D56:E56"/>
    <mergeCell ref="D57:E57"/>
    <mergeCell ref="D58:E58"/>
    <mergeCell ref="D59:E59"/>
    <mergeCell ref="D60:E60"/>
    <mergeCell ref="D61:E61"/>
    <mergeCell ref="D69:E69"/>
    <mergeCell ref="D70:E70"/>
    <mergeCell ref="D71:E71"/>
    <mergeCell ref="D72:E72"/>
    <mergeCell ref="D74:E74"/>
    <mergeCell ref="D62:E62"/>
    <mergeCell ref="D63:E63"/>
    <mergeCell ref="D64:E64"/>
    <mergeCell ref="D65:E65"/>
    <mergeCell ref="D66:E66"/>
    <mergeCell ref="D67:E67"/>
    <mergeCell ref="D68:E68"/>
    <mergeCell ref="B1:B4"/>
    <mergeCell ref="C1:C2"/>
    <mergeCell ref="D1:E2"/>
    <mergeCell ref="C3:C4"/>
    <mergeCell ref="D3:D4"/>
    <mergeCell ref="E3:E4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52:E52"/>
    <mergeCell ref="D53:E53"/>
    <mergeCell ref="D54:E54"/>
    <mergeCell ref="D47:E47"/>
    <mergeCell ref="D48:E48"/>
    <mergeCell ref="D49:E49"/>
    <mergeCell ref="D50:E50"/>
    <mergeCell ref="D51:E51"/>
  </mergeCells>
  <printOptions horizontalCentered="1"/>
  <pageMargins left="0.74803149606299213" right="0.59055118110236227" top="0.74803149606299213" bottom="0.19685039370078741" header="0" footer="0"/>
  <pageSetup paperSize="9" scale="70" orientation="portrait"/>
  <headerFooter>
    <oddFooter>&amp;R&amp;P/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00"/>
  <sheetViews>
    <sheetView showGridLines="0" workbookViewId="0"/>
  </sheetViews>
  <sheetFormatPr baseColWidth="10" defaultColWidth="14.5" defaultRowHeight="15" customHeight="1"/>
  <cols>
    <col min="1" max="1" width="1.6640625" customWidth="1"/>
    <col min="2" max="2" width="20.83203125" customWidth="1"/>
    <col min="3" max="3" width="23.6640625" customWidth="1"/>
    <col min="4" max="4" width="2" customWidth="1"/>
    <col min="5" max="5" width="33.6640625" customWidth="1"/>
    <col min="6" max="6" width="28.33203125" customWidth="1"/>
    <col min="7" max="7" width="1.6640625" customWidth="1"/>
    <col min="8" max="8" width="52.33203125" customWidth="1"/>
    <col min="9" max="9" width="26.1640625" customWidth="1"/>
    <col min="10" max="10" width="2.6640625" customWidth="1"/>
    <col min="11" max="11" width="43.1640625" customWidth="1"/>
    <col min="12" max="12" width="23.33203125" customWidth="1"/>
    <col min="13" max="13" width="2.33203125" customWidth="1"/>
    <col min="14" max="15" width="24.6640625" customWidth="1"/>
    <col min="16" max="16" width="3.1640625" customWidth="1"/>
    <col min="17" max="17" width="38.33203125" customWidth="1"/>
    <col min="18" max="18" width="25.83203125" customWidth="1"/>
    <col min="19" max="19" width="2.6640625" customWidth="1"/>
    <col min="20" max="20" width="25.33203125" customWidth="1"/>
    <col min="21" max="21" width="27.33203125" customWidth="1"/>
    <col min="22" max="22" width="2.83203125" customWidth="1"/>
    <col min="23" max="23" width="25.33203125" customWidth="1"/>
    <col min="24" max="24" width="27.33203125" customWidth="1"/>
    <col min="25" max="25" width="1.6640625" customWidth="1"/>
    <col min="26" max="26" width="25.33203125" customWidth="1"/>
    <col min="27" max="27" width="27.33203125" customWidth="1"/>
    <col min="28" max="28" width="4.33203125" customWidth="1"/>
    <col min="29" max="29" width="26.1640625" customWidth="1"/>
    <col min="30" max="30" width="17.6640625" customWidth="1"/>
    <col min="31" max="31" width="3.33203125" customWidth="1"/>
    <col min="32" max="32" width="17.1640625" customWidth="1"/>
    <col min="33" max="33" width="1.6640625" customWidth="1"/>
    <col min="34" max="34" width="46" customWidth="1"/>
    <col min="35" max="35" width="3" customWidth="1"/>
    <col min="36" max="36" width="31.83203125" customWidth="1"/>
  </cols>
  <sheetData>
    <row r="1" spans="1:36" ht="12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</row>
    <row r="2" spans="1:36" ht="12" customHeight="1">
      <c r="A2" s="164"/>
      <c r="B2" s="368" t="s">
        <v>156</v>
      </c>
      <c r="C2" s="308"/>
      <c r="D2" s="164"/>
      <c r="E2" s="368" t="s">
        <v>157</v>
      </c>
      <c r="F2" s="308"/>
      <c r="G2" s="164"/>
      <c r="H2" s="368" t="s">
        <v>158</v>
      </c>
      <c r="I2" s="308"/>
      <c r="J2" s="164"/>
      <c r="K2" s="368" t="s">
        <v>159</v>
      </c>
      <c r="L2" s="308"/>
      <c r="M2" s="164"/>
      <c r="N2" s="368" t="s">
        <v>160</v>
      </c>
      <c r="O2" s="308"/>
      <c r="P2" s="164"/>
      <c r="Q2" s="368" t="s">
        <v>161</v>
      </c>
      <c r="R2" s="308"/>
      <c r="S2" s="164"/>
      <c r="T2" s="368" t="s">
        <v>162</v>
      </c>
      <c r="U2" s="308"/>
      <c r="V2" s="164"/>
      <c r="W2" s="368" t="s">
        <v>163</v>
      </c>
      <c r="X2" s="308"/>
      <c r="Y2" s="164"/>
      <c r="Z2" s="368" t="s">
        <v>164</v>
      </c>
      <c r="AA2" s="308"/>
      <c r="AB2" s="164"/>
      <c r="AC2" s="368" t="s">
        <v>165</v>
      </c>
      <c r="AD2" s="308"/>
      <c r="AE2" s="164"/>
      <c r="AF2" s="165" t="s">
        <v>166</v>
      </c>
      <c r="AG2" s="164"/>
      <c r="AH2" s="165" t="s">
        <v>10</v>
      </c>
      <c r="AI2" s="164"/>
      <c r="AJ2" s="165" t="s">
        <v>167</v>
      </c>
    </row>
    <row r="3" spans="1:36" ht="12" customHeight="1">
      <c r="A3" s="164"/>
      <c r="B3" s="166" t="s">
        <v>168</v>
      </c>
      <c r="C3" s="73" t="s">
        <v>18</v>
      </c>
      <c r="D3" s="164"/>
      <c r="E3" s="166" t="s">
        <v>168</v>
      </c>
      <c r="F3" s="73" t="s">
        <v>18</v>
      </c>
      <c r="G3" s="164"/>
      <c r="H3" s="167" t="s">
        <v>168</v>
      </c>
      <c r="I3" s="21" t="s">
        <v>18</v>
      </c>
      <c r="J3" s="164"/>
      <c r="K3" s="167" t="s">
        <v>168</v>
      </c>
      <c r="L3" s="23" t="s">
        <v>18</v>
      </c>
      <c r="M3" s="164"/>
      <c r="N3" s="167" t="s">
        <v>168</v>
      </c>
      <c r="O3" s="23" t="s">
        <v>18</v>
      </c>
      <c r="P3" s="164"/>
      <c r="Q3" s="167" t="s">
        <v>168</v>
      </c>
      <c r="R3" s="23" t="s">
        <v>18</v>
      </c>
      <c r="S3" s="164"/>
      <c r="T3" s="167" t="s">
        <v>168</v>
      </c>
      <c r="U3" s="23" t="s">
        <v>18</v>
      </c>
      <c r="V3" s="164"/>
      <c r="W3" s="167" t="s">
        <v>168</v>
      </c>
      <c r="X3" s="23" t="s">
        <v>18</v>
      </c>
      <c r="Y3" s="164"/>
      <c r="Z3" s="167" t="s">
        <v>168</v>
      </c>
      <c r="AA3" s="21" t="s">
        <v>18</v>
      </c>
      <c r="AB3" s="164"/>
      <c r="AC3" s="167" t="s">
        <v>168</v>
      </c>
      <c r="AD3" s="21" t="s">
        <v>18</v>
      </c>
      <c r="AE3" s="164"/>
      <c r="AF3" s="168" t="s">
        <v>9</v>
      </c>
      <c r="AG3" s="164"/>
      <c r="AH3" s="168" t="s">
        <v>169</v>
      </c>
      <c r="AI3" s="164"/>
      <c r="AJ3" s="169">
        <v>0.05</v>
      </c>
    </row>
    <row r="4" spans="1:36" ht="12" customHeight="1">
      <c r="A4" s="164"/>
      <c r="B4" s="170" t="s">
        <v>170</v>
      </c>
      <c r="C4" s="171" t="s">
        <v>171</v>
      </c>
      <c r="D4" s="164"/>
      <c r="E4" s="172" t="s">
        <v>172</v>
      </c>
      <c r="F4" s="173" t="s">
        <v>173</v>
      </c>
      <c r="G4" s="164"/>
      <c r="H4" s="170" t="s">
        <v>174</v>
      </c>
      <c r="I4" s="174" t="s">
        <v>171</v>
      </c>
      <c r="J4" s="164"/>
      <c r="K4" s="114" t="s">
        <v>175</v>
      </c>
      <c r="L4" s="171" t="s">
        <v>176</v>
      </c>
      <c r="M4" s="164"/>
      <c r="N4" s="175" t="s">
        <v>177</v>
      </c>
      <c r="O4" s="176" t="s">
        <v>173</v>
      </c>
      <c r="P4" s="164"/>
      <c r="Q4" s="177" t="s">
        <v>178</v>
      </c>
      <c r="R4" s="176" t="s">
        <v>173</v>
      </c>
      <c r="S4" s="164"/>
      <c r="T4" s="177" t="s">
        <v>179</v>
      </c>
      <c r="U4" s="176" t="s">
        <v>173</v>
      </c>
      <c r="V4" s="164"/>
      <c r="W4" s="177" t="s">
        <v>180</v>
      </c>
      <c r="X4" s="176" t="s">
        <v>176</v>
      </c>
      <c r="Y4" s="164"/>
      <c r="Z4" s="177" t="s">
        <v>181</v>
      </c>
      <c r="AA4" s="178" t="s">
        <v>182</v>
      </c>
      <c r="AB4" s="164"/>
      <c r="AC4" s="177" t="s">
        <v>183</v>
      </c>
      <c r="AD4" s="178" t="s">
        <v>182</v>
      </c>
      <c r="AE4" s="164"/>
      <c r="AF4" s="168" t="s">
        <v>184</v>
      </c>
      <c r="AG4" s="164"/>
      <c r="AH4" s="168" t="s">
        <v>185</v>
      </c>
      <c r="AI4" s="164"/>
      <c r="AJ4" s="169">
        <v>0.1</v>
      </c>
    </row>
    <row r="5" spans="1:36" ht="12" customHeight="1">
      <c r="A5" s="164"/>
      <c r="B5" s="170" t="s">
        <v>186</v>
      </c>
      <c r="C5" s="171" t="s">
        <v>176</v>
      </c>
      <c r="D5" s="164"/>
      <c r="E5" s="170" t="s">
        <v>187</v>
      </c>
      <c r="F5" s="173" t="s">
        <v>182</v>
      </c>
      <c r="G5" s="164"/>
      <c r="H5" s="170" t="s">
        <v>188</v>
      </c>
      <c r="I5" s="174" t="s">
        <v>176</v>
      </c>
      <c r="J5" s="164"/>
      <c r="K5" s="114" t="s">
        <v>189</v>
      </c>
      <c r="L5" s="171" t="s">
        <v>190</v>
      </c>
      <c r="M5" s="164"/>
      <c r="N5" s="114" t="s">
        <v>191</v>
      </c>
      <c r="O5" s="178" t="s">
        <v>182</v>
      </c>
      <c r="P5" s="164"/>
      <c r="Q5" s="177" t="s">
        <v>192</v>
      </c>
      <c r="R5" s="176" t="s">
        <v>182</v>
      </c>
      <c r="S5" s="164"/>
      <c r="T5" s="177" t="s">
        <v>193</v>
      </c>
      <c r="U5" s="176" t="s">
        <v>182</v>
      </c>
      <c r="V5" s="164"/>
      <c r="W5" s="177" t="s">
        <v>194</v>
      </c>
      <c r="X5" s="176" t="s">
        <v>182</v>
      </c>
      <c r="Y5" s="164"/>
      <c r="Z5" s="177" t="s">
        <v>195</v>
      </c>
      <c r="AA5" s="176" t="s">
        <v>173</v>
      </c>
      <c r="AB5" s="164"/>
      <c r="AC5" s="168" t="s">
        <v>196</v>
      </c>
      <c r="AD5" s="176" t="s">
        <v>173</v>
      </c>
      <c r="AE5" s="164"/>
      <c r="AF5" s="168" t="s">
        <v>197</v>
      </c>
      <c r="AG5" s="164"/>
      <c r="AH5" s="168" t="s">
        <v>198</v>
      </c>
      <c r="AI5" s="164"/>
      <c r="AJ5" s="169">
        <v>0.15</v>
      </c>
    </row>
    <row r="6" spans="1:36" ht="12" customHeight="1">
      <c r="A6" s="164"/>
      <c r="B6" s="170" t="s">
        <v>199</v>
      </c>
      <c r="C6" s="171" t="s">
        <v>200</v>
      </c>
      <c r="D6" s="164"/>
      <c r="E6" s="170" t="s">
        <v>201</v>
      </c>
      <c r="F6" s="164"/>
      <c r="G6" s="164"/>
      <c r="H6" s="170" t="s">
        <v>202</v>
      </c>
      <c r="I6" s="174" t="s">
        <v>200</v>
      </c>
      <c r="J6" s="164"/>
      <c r="K6" s="114" t="s">
        <v>203</v>
      </c>
      <c r="L6" s="171" t="s">
        <v>204</v>
      </c>
      <c r="M6" s="164"/>
      <c r="N6" s="114" t="s">
        <v>205</v>
      </c>
      <c r="O6" s="164"/>
      <c r="P6" s="164"/>
      <c r="Q6" s="177" t="s">
        <v>206</v>
      </c>
      <c r="R6" s="164"/>
      <c r="S6" s="164"/>
      <c r="T6" s="177" t="s">
        <v>207</v>
      </c>
      <c r="U6" s="164"/>
      <c r="V6" s="164"/>
      <c r="W6" s="179" t="s">
        <v>208</v>
      </c>
      <c r="X6" s="176" t="s">
        <v>190</v>
      </c>
      <c r="Y6" s="164"/>
      <c r="Z6" s="177" t="s">
        <v>209</v>
      </c>
      <c r="AA6" s="180"/>
      <c r="AB6" s="164"/>
      <c r="AC6" s="168" t="s">
        <v>210</v>
      </c>
      <c r="AD6" s="180"/>
      <c r="AE6" s="164"/>
      <c r="AF6" s="168" t="s">
        <v>211</v>
      </c>
      <c r="AG6" s="164"/>
      <c r="AH6" s="168" t="s">
        <v>11</v>
      </c>
      <c r="AI6" s="164"/>
      <c r="AJ6" s="169">
        <v>0.2</v>
      </c>
    </row>
    <row r="7" spans="1:36" ht="12" customHeight="1">
      <c r="A7" s="164"/>
      <c r="B7" s="170" t="s">
        <v>212</v>
      </c>
      <c r="C7" s="171" t="s">
        <v>190</v>
      </c>
      <c r="D7" s="164"/>
      <c r="E7" s="181" t="s">
        <v>213</v>
      </c>
      <c r="F7" s="164"/>
      <c r="G7" s="164"/>
      <c r="H7" s="170" t="s">
        <v>214</v>
      </c>
      <c r="I7" s="174" t="s">
        <v>190</v>
      </c>
      <c r="J7" s="164"/>
      <c r="K7" s="114" t="s">
        <v>215</v>
      </c>
      <c r="L7" s="164"/>
      <c r="M7" s="164"/>
      <c r="N7" s="114" t="s">
        <v>216</v>
      </c>
      <c r="O7" s="164"/>
      <c r="P7" s="164"/>
      <c r="Q7" s="177" t="s">
        <v>217</v>
      </c>
      <c r="R7" s="164"/>
      <c r="S7" s="164"/>
      <c r="T7" s="177" t="s">
        <v>218</v>
      </c>
      <c r="U7" s="164"/>
      <c r="V7" s="164"/>
      <c r="W7" s="177" t="s">
        <v>219</v>
      </c>
      <c r="X7" s="176" t="s">
        <v>173</v>
      </c>
      <c r="Y7" s="164"/>
      <c r="Z7" s="177" t="s">
        <v>220</v>
      </c>
      <c r="AA7" s="180"/>
      <c r="AB7" s="164"/>
      <c r="AC7" s="168" t="s">
        <v>221</v>
      </c>
      <c r="AD7" s="180"/>
      <c r="AE7" s="164"/>
      <c r="AF7" s="179" t="s">
        <v>222</v>
      </c>
      <c r="AG7" s="164"/>
      <c r="AH7" s="179" t="s">
        <v>222</v>
      </c>
      <c r="AI7" s="164"/>
      <c r="AJ7" s="169">
        <v>0.25</v>
      </c>
    </row>
    <row r="8" spans="1:36" ht="12" customHeight="1">
      <c r="A8" s="164"/>
      <c r="B8" s="170" t="s">
        <v>223</v>
      </c>
      <c r="C8" s="171" t="s">
        <v>224</v>
      </c>
      <c r="D8" s="164"/>
      <c r="E8" s="170" t="s">
        <v>225</v>
      </c>
      <c r="F8" s="164"/>
      <c r="G8" s="164"/>
      <c r="H8" s="177" t="s">
        <v>226</v>
      </c>
      <c r="I8" s="174" t="s">
        <v>224</v>
      </c>
      <c r="J8" s="164"/>
      <c r="K8" s="179" t="s">
        <v>227</v>
      </c>
      <c r="L8" s="164"/>
      <c r="M8" s="164"/>
      <c r="N8" s="114" t="s">
        <v>228</v>
      </c>
      <c r="O8" s="164"/>
      <c r="P8" s="164"/>
      <c r="Q8" s="177" t="s">
        <v>229</v>
      </c>
      <c r="R8" s="164"/>
      <c r="S8" s="164"/>
      <c r="T8" s="179" t="s">
        <v>222</v>
      </c>
      <c r="U8" s="164"/>
      <c r="V8" s="164"/>
      <c r="W8" s="177" t="s">
        <v>230</v>
      </c>
      <c r="X8" s="164"/>
      <c r="Y8" s="164"/>
      <c r="Z8" s="177" t="s">
        <v>231</v>
      </c>
      <c r="AA8" s="164"/>
      <c r="AB8" s="164"/>
      <c r="AC8" s="177" t="s">
        <v>232</v>
      </c>
      <c r="AD8" s="164"/>
      <c r="AE8" s="164"/>
      <c r="AF8" s="164"/>
      <c r="AG8" s="164"/>
      <c r="AH8" s="164"/>
      <c r="AI8" s="164"/>
      <c r="AJ8" s="169">
        <v>0.3</v>
      </c>
    </row>
    <row r="9" spans="1:36" ht="12" customHeight="1">
      <c r="A9" s="164"/>
      <c r="B9" s="179" t="s">
        <v>233</v>
      </c>
      <c r="C9" s="171" t="s">
        <v>234</v>
      </c>
      <c r="D9" s="164"/>
      <c r="E9" s="170" t="s">
        <v>235</v>
      </c>
      <c r="F9" s="164"/>
      <c r="G9" s="164"/>
      <c r="H9" s="177" t="s">
        <v>236</v>
      </c>
      <c r="I9" s="174" t="s">
        <v>234</v>
      </c>
      <c r="J9" s="164"/>
      <c r="K9" s="182" t="s">
        <v>237</v>
      </c>
      <c r="L9" s="164"/>
      <c r="M9" s="164"/>
      <c r="N9" s="114" t="s">
        <v>238</v>
      </c>
      <c r="O9" s="164"/>
      <c r="P9" s="164"/>
      <c r="Q9" s="177" t="s">
        <v>239</v>
      </c>
      <c r="R9" s="164"/>
      <c r="S9" s="164"/>
      <c r="T9" s="164"/>
      <c r="U9" s="164"/>
      <c r="V9" s="164"/>
      <c r="W9" s="179" t="s">
        <v>222</v>
      </c>
      <c r="X9" s="164"/>
      <c r="Y9" s="164"/>
      <c r="Z9" s="177" t="s">
        <v>240</v>
      </c>
      <c r="AA9" s="164"/>
      <c r="AB9" s="164"/>
      <c r="AC9" s="177" t="s">
        <v>241</v>
      </c>
      <c r="AD9" s="164"/>
      <c r="AE9" s="164"/>
      <c r="AF9" s="164"/>
      <c r="AG9" s="164"/>
      <c r="AH9" s="164"/>
      <c r="AI9" s="164"/>
      <c r="AJ9" s="164"/>
    </row>
    <row r="10" spans="1:36" ht="12" customHeight="1">
      <c r="A10" s="164"/>
      <c r="B10" s="170" t="s">
        <v>242</v>
      </c>
      <c r="C10" s="171" t="s">
        <v>243</v>
      </c>
      <c r="D10" s="164"/>
      <c r="E10" s="170" t="s">
        <v>244</v>
      </c>
      <c r="F10" s="164"/>
      <c r="G10" s="164"/>
      <c r="H10" s="179" t="s">
        <v>245</v>
      </c>
      <c r="I10" s="174" t="s">
        <v>243</v>
      </c>
      <c r="J10" s="164"/>
      <c r="K10" s="114" t="s">
        <v>246</v>
      </c>
      <c r="L10" s="164"/>
      <c r="M10" s="164"/>
      <c r="N10" s="114" t="s">
        <v>247</v>
      </c>
      <c r="O10" s="164"/>
      <c r="P10" s="164"/>
      <c r="Q10" s="177" t="s">
        <v>248</v>
      </c>
      <c r="R10" s="164"/>
      <c r="S10" s="164"/>
      <c r="T10" s="164"/>
      <c r="U10" s="164"/>
      <c r="V10" s="164"/>
      <c r="W10" s="164"/>
      <c r="X10" s="164"/>
      <c r="Y10" s="164"/>
      <c r="Z10" s="177" t="s">
        <v>249</v>
      </c>
      <c r="AA10" s="164"/>
      <c r="AB10" s="164"/>
      <c r="AC10" s="179" t="s">
        <v>222</v>
      </c>
      <c r="AD10" s="164"/>
      <c r="AE10" s="164"/>
      <c r="AF10" s="164"/>
      <c r="AG10" s="164"/>
      <c r="AH10" s="164"/>
      <c r="AI10" s="164"/>
      <c r="AJ10" s="164"/>
    </row>
    <row r="11" spans="1:36" ht="12" customHeight="1">
      <c r="A11" s="164"/>
      <c r="B11" s="170" t="s">
        <v>250</v>
      </c>
      <c r="C11" s="164"/>
      <c r="D11" s="164"/>
      <c r="E11" s="170" t="s">
        <v>251</v>
      </c>
      <c r="F11" s="164"/>
      <c r="G11" s="164"/>
      <c r="H11" s="179" t="s">
        <v>252</v>
      </c>
      <c r="I11" s="173" t="s">
        <v>173</v>
      </c>
      <c r="J11" s="164"/>
      <c r="K11" s="179" t="s">
        <v>253</v>
      </c>
      <c r="L11" s="164"/>
      <c r="M11" s="164"/>
      <c r="N11" s="179" t="s">
        <v>254</v>
      </c>
      <c r="O11" s="164"/>
      <c r="P11" s="164"/>
      <c r="Q11" s="177" t="s">
        <v>255</v>
      </c>
      <c r="R11" s="164"/>
      <c r="S11" s="164"/>
      <c r="T11" s="164"/>
      <c r="U11" s="164"/>
      <c r="V11" s="164"/>
      <c r="W11" s="164"/>
      <c r="X11" s="164"/>
      <c r="Y11" s="164"/>
      <c r="Z11" s="177" t="s">
        <v>256</v>
      </c>
      <c r="AA11" s="164"/>
      <c r="AB11" s="164"/>
      <c r="AC11" s="177"/>
      <c r="AD11" s="164"/>
      <c r="AE11" s="164"/>
      <c r="AF11" s="164"/>
      <c r="AG11" s="164"/>
      <c r="AH11" s="164"/>
      <c r="AI11" s="164"/>
      <c r="AJ11" s="164"/>
    </row>
    <row r="12" spans="1:36" ht="12" customHeight="1">
      <c r="A12" s="164"/>
      <c r="B12" s="170" t="s">
        <v>257</v>
      </c>
      <c r="C12" s="164"/>
      <c r="D12" s="164"/>
      <c r="E12" s="170" t="s">
        <v>258</v>
      </c>
      <c r="F12" s="164"/>
      <c r="G12" s="164"/>
      <c r="H12" s="179" t="s">
        <v>259</v>
      </c>
      <c r="I12" s="173" t="s">
        <v>182</v>
      </c>
      <c r="J12" s="164"/>
      <c r="K12" s="179" t="s">
        <v>222</v>
      </c>
      <c r="L12" s="164"/>
      <c r="M12" s="164"/>
      <c r="N12" s="114" t="s">
        <v>260</v>
      </c>
      <c r="O12" s="164"/>
      <c r="P12" s="164"/>
      <c r="Q12" s="177" t="s">
        <v>261</v>
      </c>
      <c r="R12" s="164"/>
      <c r="S12" s="164"/>
      <c r="T12" s="164"/>
      <c r="U12" s="164"/>
      <c r="V12" s="164"/>
      <c r="W12" s="164"/>
      <c r="X12" s="164"/>
      <c r="Y12" s="164"/>
      <c r="Z12" s="177" t="s">
        <v>262</v>
      </c>
      <c r="AA12" s="164"/>
      <c r="AB12" s="164"/>
      <c r="AC12" s="177"/>
      <c r="AD12" s="164"/>
      <c r="AE12" s="164"/>
      <c r="AF12" s="164"/>
      <c r="AG12" s="164"/>
      <c r="AH12" s="164"/>
      <c r="AI12" s="164"/>
      <c r="AJ12" s="164"/>
    </row>
    <row r="13" spans="1:36" ht="12" customHeight="1">
      <c r="A13" s="164"/>
      <c r="B13" s="170" t="s">
        <v>263</v>
      </c>
      <c r="C13" s="164"/>
      <c r="D13" s="164"/>
      <c r="E13" s="170" t="s">
        <v>264</v>
      </c>
      <c r="F13" s="164"/>
      <c r="G13" s="164"/>
      <c r="H13" s="170" t="s">
        <v>265</v>
      </c>
      <c r="I13" s="164"/>
      <c r="J13" s="164"/>
      <c r="K13" s="164"/>
      <c r="L13" s="164"/>
      <c r="M13" s="164"/>
      <c r="N13" s="179" t="s">
        <v>266</v>
      </c>
      <c r="O13" s="164"/>
      <c r="P13" s="164"/>
      <c r="Q13" s="177" t="s">
        <v>267</v>
      </c>
      <c r="R13" s="164"/>
      <c r="S13" s="164"/>
      <c r="T13" s="164"/>
      <c r="U13" s="164"/>
      <c r="V13" s="164"/>
      <c r="W13" s="164"/>
      <c r="X13" s="164"/>
      <c r="Y13" s="164"/>
      <c r="Z13" s="177" t="s">
        <v>268</v>
      </c>
      <c r="AA13" s="164"/>
      <c r="AB13" s="164"/>
      <c r="AC13" s="177"/>
      <c r="AD13" s="164"/>
      <c r="AE13" s="164"/>
      <c r="AF13" s="164"/>
      <c r="AG13" s="164"/>
      <c r="AH13" s="164"/>
      <c r="AI13" s="164"/>
      <c r="AJ13" s="164"/>
    </row>
    <row r="14" spans="1:36" ht="12" customHeight="1">
      <c r="A14" s="164"/>
      <c r="B14" s="179"/>
      <c r="C14" s="164"/>
      <c r="D14" s="164"/>
      <c r="E14" s="170" t="s">
        <v>269</v>
      </c>
      <c r="F14" s="164"/>
      <c r="G14" s="164"/>
      <c r="H14" s="170" t="s">
        <v>270</v>
      </c>
      <c r="I14" s="164"/>
      <c r="J14" s="164"/>
      <c r="K14" s="164"/>
      <c r="L14" s="164"/>
      <c r="M14" s="164"/>
      <c r="N14" s="179" t="s">
        <v>222</v>
      </c>
      <c r="O14" s="164"/>
      <c r="P14" s="164"/>
      <c r="Q14" s="177" t="s">
        <v>271</v>
      </c>
      <c r="R14" s="164"/>
      <c r="S14" s="164"/>
      <c r="T14" s="164"/>
      <c r="U14" s="164"/>
      <c r="V14" s="164"/>
      <c r="W14" s="164"/>
      <c r="X14" s="164"/>
      <c r="Y14" s="164"/>
      <c r="Z14" s="177" t="s">
        <v>272</v>
      </c>
      <c r="AA14" s="164"/>
      <c r="AB14" s="164"/>
      <c r="AC14" s="177"/>
      <c r="AD14" s="164"/>
      <c r="AE14" s="164"/>
      <c r="AF14" s="164"/>
      <c r="AG14" s="164"/>
      <c r="AH14" s="164"/>
      <c r="AI14" s="164"/>
      <c r="AJ14" s="164"/>
    </row>
    <row r="15" spans="1:36" ht="12" customHeight="1">
      <c r="A15" s="164"/>
      <c r="B15" s="164"/>
      <c r="C15" s="164"/>
      <c r="D15" s="164"/>
      <c r="E15" s="170" t="s">
        <v>273</v>
      </c>
      <c r="F15" s="164"/>
      <c r="G15" s="164"/>
      <c r="H15" s="177" t="s">
        <v>274</v>
      </c>
      <c r="I15" s="164"/>
      <c r="J15" s="164"/>
      <c r="K15" s="164"/>
      <c r="L15" s="164"/>
      <c r="M15" s="164"/>
      <c r="N15" s="164"/>
      <c r="O15" s="164"/>
      <c r="P15" s="164"/>
      <c r="Q15" s="177" t="s">
        <v>275</v>
      </c>
      <c r="R15" s="164"/>
      <c r="S15" s="164"/>
      <c r="T15" s="164"/>
      <c r="U15" s="164"/>
      <c r="V15" s="164"/>
      <c r="W15" s="164"/>
      <c r="X15" s="164"/>
      <c r="Y15" s="164"/>
      <c r="Z15" s="177" t="s">
        <v>276</v>
      </c>
      <c r="AA15" s="164"/>
      <c r="AB15" s="164"/>
      <c r="AC15" s="177"/>
      <c r="AD15" s="164"/>
      <c r="AE15" s="164"/>
      <c r="AF15" s="164"/>
      <c r="AG15" s="164"/>
      <c r="AH15" s="164"/>
      <c r="AI15" s="164"/>
      <c r="AJ15" s="164"/>
    </row>
    <row r="16" spans="1:36" ht="12" customHeight="1">
      <c r="A16" s="164"/>
      <c r="B16" s="164"/>
      <c r="C16" s="164"/>
      <c r="D16" s="164"/>
      <c r="E16" s="170" t="s">
        <v>277</v>
      </c>
      <c r="F16" s="164"/>
      <c r="G16" s="164"/>
      <c r="H16" s="170" t="s">
        <v>278</v>
      </c>
      <c r="I16" s="164"/>
      <c r="J16" s="164"/>
      <c r="K16" s="164"/>
      <c r="L16" s="164"/>
      <c r="M16" s="164"/>
      <c r="N16" s="164"/>
      <c r="O16" s="164"/>
      <c r="P16" s="164"/>
      <c r="Q16" s="177" t="s">
        <v>279</v>
      </c>
      <c r="R16" s="164"/>
      <c r="S16" s="164"/>
      <c r="T16" s="164"/>
      <c r="U16" s="164"/>
      <c r="V16" s="164"/>
      <c r="W16" s="164"/>
      <c r="X16" s="164"/>
      <c r="Y16" s="164"/>
      <c r="Z16" s="179" t="s">
        <v>222</v>
      </c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</row>
    <row r="17" spans="1:36" ht="12" customHeight="1">
      <c r="A17" s="164"/>
      <c r="B17" s="164"/>
      <c r="C17" s="164"/>
      <c r="D17" s="164"/>
      <c r="E17" s="170" t="s">
        <v>280</v>
      </c>
      <c r="F17" s="164"/>
      <c r="G17" s="164"/>
      <c r="H17" s="179" t="s">
        <v>281</v>
      </c>
      <c r="I17" s="164"/>
      <c r="J17" s="164"/>
      <c r="K17" s="164"/>
      <c r="L17" s="164"/>
      <c r="M17" s="164"/>
      <c r="N17" s="164"/>
      <c r="O17" s="164"/>
      <c r="P17" s="164"/>
      <c r="Q17" s="177" t="s">
        <v>282</v>
      </c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</row>
    <row r="18" spans="1:36" ht="12" customHeight="1">
      <c r="A18" s="164"/>
      <c r="B18" s="164"/>
      <c r="C18" s="164"/>
      <c r="D18" s="164"/>
      <c r="E18" s="170" t="s">
        <v>283</v>
      </c>
      <c r="F18" s="164"/>
      <c r="G18" s="164"/>
      <c r="H18" s="179" t="s">
        <v>284</v>
      </c>
      <c r="I18" s="164"/>
      <c r="J18" s="164"/>
      <c r="K18" s="164"/>
      <c r="L18" s="164"/>
      <c r="M18" s="164"/>
      <c r="N18" s="164"/>
      <c r="O18" s="164"/>
      <c r="P18" s="164"/>
      <c r="Q18" s="177" t="s">
        <v>285</v>
      </c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</row>
    <row r="19" spans="1:36" ht="12" customHeight="1">
      <c r="A19" s="164"/>
      <c r="B19" s="164"/>
      <c r="C19" s="164"/>
      <c r="D19" s="164"/>
      <c r="E19" s="170" t="s">
        <v>286</v>
      </c>
      <c r="F19" s="164"/>
      <c r="G19" s="164"/>
      <c r="H19" s="177" t="s">
        <v>287</v>
      </c>
      <c r="I19" s="164"/>
      <c r="J19" s="164"/>
      <c r="K19" s="164"/>
      <c r="L19" s="164"/>
      <c r="M19" s="164"/>
      <c r="N19" s="164"/>
      <c r="O19" s="164"/>
      <c r="P19" s="164"/>
      <c r="Q19" s="177" t="s">
        <v>288</v>
      </c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</row>
    <row r="20" spans="1:36" ht="12" customHeight="1">
      <c r="A20" s="164"/>
      <c r="B20" s="164"/>
      <c r="C20" s="164"/>
      <c r="D20" s="164"/>
      <c r="E20" s="170" t="s">
        <v>289</v>
      </c>
      <c r="F20" s="164"/>
      <c r="G20" s="164"/>
      <c r="H20" s="177" t="s">
        <v>290</v>
      </c>
      <c r="I20" s="164"/>
      <c r="J20" s="164"/>
      <c r="K20" s="164"/>
      <c r="L20" s="164"/>
      <c r="M20" s="164"/>
      <c r="N20" s="164"/>
      <c r="O20" s="164"/>
      <c r="P20" s="164"/>
      <c r="Q20" s="177" t="s">
        <v>291</v>
      </c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</row>
    <row r="21" spans="1:36" ht="12" customHeight="1">
      <c r="A21" s="164"/>
      <c r="B21" s="164"/>
      <c r="C21" s="164"/>
      <c r="D21" s="164"/>
      <c r="E21" s="170" t="s">
        <v>292</v>
      </c>
      <c r="F21" s="164"/>
      <c r="G21" s="164"/>
      <c r="H21" s="179" t="s">
        <v>293</v>
      </c>
      <c r="I21" s="164"/>
      <c r="J21" s="164"/>
      <c r="K21" s="164"/>
      <c r="L21" s="164"/>
      <c r="M21" s="164"/>
      <c r="N21" s="164"/>
      <c r="O21" s="164"/>
      <c r="P21" s="164"/>
      <c r="Q21" s="177" t="s">
        <v>294</v>
      </c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</row>
    <row r="22" spans="1:36" ht="12" customHeight="1">
      <c r="A22" s="164"/>
      <c r="B22" s="164"/>
      <c r="C22" s="164"/>
      <c r="D22" s="164"/>
      <c r="E22" s="170" t="s">
        <v>295</v>
      </c>
      <c r="F22" s="164"/>
      <c r="G22" s="164"/>
      <c r="H22" s="170" t="s">
        <v>296</v>
      </c>
      <c r="I22" s="164"/>
      <c r="J22" s="164"/>
      <c r="K22" s="164"/>
      <c r="L22" s="164"/>
      <c r="M22" s="164"/>
      <c r="N22" s="164"/>
      <c r="O22" s="164"/>
      <c r="P22" s="164"/>
      <c r="Q22" s="177" t="s">
        <v>297</v>
      </c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</row>
    <row r="23" spans="1:36" ht="12" customHeight="1">
      <c r="A23" s="164"/>
      <c r="B23" s="164"/>
      <c r="C23" s="164"/>
      <c r="D23" s="164"/>
      <c r="E23" s="170" t="s">
        <v>298</v>
      </c>
      <c r="F23" s="164"/>
      <c r="G23" s="164"/>
      <c r="H23" s="170" t="s">
        <v>299</v>
      </c>
      <c r="I23" s="164"/>
      <c r="J23" s="164"/>
      <c r="K23" s="164"/>
      <c r="L23" s="164"/>
      <c r="M23" s="164"/>
      <c r="N23" s="164"/>
      <c r="O23" s="164"/>
      <c r="P23" s="164"/>
      <c r="Q23" s="177" t="s">
        <v>300</v>
      </c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</row>
    <row r="24" spans="1:36" ht="12" customHeight="1">
      <c r="A24" s="164"/>
      <c r="B24" s="164"/>
      <c r="C24" s="164"/>
      <c r="D24" s="164"/>
      <c r="E24" s="170" t="s">
        <v>301</v>
      </c>
      <c r="F24" s="164"/>
      <c r="G24" s="164"/>
      <c r="H24" s="170" t="s">
        <v>302</v>
      </c>
      <c r="I24" s="164"/>
      <c r="J24" s="164"/>
      <c r="K24" s="164"/>
      <c r="L24" s="164"/>
      <c r="M24" s="164"/>
      <c r="N24" s="164"/>
      <c r="O24" s="164"/>
      <c r="P24" s="164"/>
      <c r="Q24" s="177" t="s">
        <v>303</v>
      </c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</row>
    <row r="25" spans="1:36" ht="12" customHeight="1">
      <c r="A25" s="164"/>
      <c r="B25" s="164"/>
      <c r="C25" s="164"/>
      <c r="D25" s="164"/>
      <c r="E25" s="170" t="s">
        <v>304</v>
      </c>
      <c r="F25" s="164"/>
      <c r="G25" s="164"/>
      <c r="H25" s="170" t="s">
        <v>305</v>
      </c>
      <c r="I25" s="164"/>
      <c r="J25" s="164"/>
      <c r="K25" s="164"/>
      <c r="L25" s="164"/>
      <c r="M25" s="164"/>
      <c r="N25" s="164"/>
      <c r="O25" s="164"/>
      <c r="P25" s="164"/>
      <c r="Q25" s="177" t="s">
        <v>306</v>
      </c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</row>
    <row r="26" spans="1:36" ht="12" customHeight="1">
      <c r="A26" s="164"/>
      <c r="B26" s="164"/>
      <c r="C26" s="164"/>
      <c r="D26" s="164"/>
      <c r="E26" s="170" t="s">
        <v>307</v>
      </c>
      <c r="F26" s="164"/>
      <c r="G26" s="164"/>
      <c r="H26" s="177" t="s">
        <v>308</v>
      </c>
      <c r="I26" s="164"/>
      <c r="J26" s="164"/>
      <c r="K26" s="164"/>
      <c r="L26" s="164"/>
      <c r="M26" s="164"/>
      <c r="N26" s="164"/>
      <c r="O26" s="164"/>
      <c r="P26" s="164"/>
      <c r="Q26" s="179" t="s">
        <v>309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</row>
    <row r="27" spans="1:36" ht="12" customHeight="1">
      <c r="A27" s="164"/>
      <c r="B27" s="164"/>
      <c r="C27" s="164"/>
      <c r="D27" s="164"/>
      <c r="E27" s="170" t="s">
        <v>310</v>
      </c>
      <c r="F27" s="164"/>
      <c r="G27" s="164"/>
      <c r="H27" s="177" t="s">
        <v>311</v>
      </c>
      <c r="I27" s="164"/>
      <c r="J27" s="164"/>
      <c r="K27" s="164"/>
      <c r="L27" s="164"/>
      <c r="M27" s="164"/>
      <c r="N27" s="164"/>
      <c r="O27" s="164"/>
      <c r="P27" s="164"/>
      <c r="Q27" s="177" t="s">
        <v>312</v>
      </c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</row>
    <row r="28" spans="1:36" ht="12" customHeight="1">
      <c r="A28" s="164"/>
      <c r="B28" s="164"/>
      <c r="C28" s="164"/>
      <c r="D28" s="164"/>
      <c r="E28" s="170" t="s">
        <v>313</v>
      </c>
      <c r="F28" s="164"/>
      <c r="G28" s="164"/>
      <c r="H28" s="170" t="s">
        <v>314</v>
      </c>
      <c r="I28" s="164"/>
      <c r="J28" s="164"/>
      <c r="K28" s="164"/>
      <c r="L28" s="164"/>
      <c r="M28" s="164"/>
      <c r="N28" s="164"/>
      <c r="O28" s="164"/>
      <c r="P28" s="164"/>
      <c r="Q28" s="177" t="s">
        <v>315</v>
      </c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</row>
    <row r="29" spans="1:36" ht="12" customHeight="1">
      <c r="A29" s="164"/>
      <c r="B29" s="164"/>
      <c r="C29" s="164"/>
      <c r="D29" s="164"/>
      <c r="E29" s="170" t="s">
        <v>316</v>
      </c>
      <c r="F29" s="164"/>
      <c r="G29" s="164"/>
      <c r="H29" s="179" t="s">
        <v>317</v>
      </c>
      <c r="I29" s="164"/>
      <c r="J29" s="164"/>
      <c r="K29" s="164"/>
      <c r="L29" s="164"/>
      <c r="M29" s="164"/>
      <c r="N29" s="164"/>
      <c r="O29" s="164"/>
      <c r="P29" s="164"/>
      <c r="Q29" s="177" t="s">
        <v>318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</row>
    <row r="30" spans="1:36" ht="12" customHeight="1">
      <c r="A30" s="164"/>
      <c r="B30" s="164"/>
      <c r="C30" s="164"/>
      <c r="D30" s="164"/>
      <c r="E30" s="170" t="s">
        <v>319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77" t="s">
        <v>320</v>
      </c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</row>
    <row r="31" spans="1:36" ht="12" customHeight="1">
      <c r="A31" s="164"/>
      <c r="B31" s="164"/>
      <c r="C31" s="164"/>
      <c r="D31" s="164"/>
      <c r="E31" s="170" t="s">
        <v>321</v>
      </c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77" t="s">
        <v>322</v>
      </c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</row>
    <row r="32" spans="1:36" ht="12" customHeight="1">
      <c r="A32" s="164"/>
      <c r="B32" s="164"/>
      <c r="C32" s="164"/>
      <c r="D32" s="164"/>
      <c r="E32" s="170" t="s">
        <v>323</v>
      </c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77" t="s">
        <v>322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</row>
    <row r="33" spans="1:36" ht="12" customHeight="1">
      <c r="A33" s="164"/>
      <c r="B33" s="164"/>
      <c r="C33" s="164"/>
      <c r="D33" s="164"/>
      <c r="E33" s="170" t="s">
        <v>324</v>
      </c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77" t="s">
        <v>325</v>
      </c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</row>
    <row r="34" spans="1:36" ht="12" customHeight="1">
      <c r="A34" s="164"/>
      <c r="B34" s="164"/>
      <c r="C34" s="164"/>
      <c r="D34" s="164"/>
      <c r="E34" s="170" t="s">
        <v>326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77" t="s">
        <v>327</v>
      </c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</row>
    <row r="35" spans="1:36" ht="12" customHeight="1">
      <c r="A35" s="164"/>
      <c r="B35" s="164"/>
      <c r="C35" s="164"/>
      <c r="D35" s="164"/>
      <c r="E35" s="170" t="s">
        <v>328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77" t="s">
        <v>329</v>
      </c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</row>
    <row r="36" spans="1:36" ht="12" customHeight="1">
      <c r="A36" s="164"/>
      <c r="B36" s="164"/>
      <c r="C36" s="164"/>
      <c r="D36" s="164"/>
      <c r="E36" s="170" t="s">
        <v>330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77" t="s">
        <v>331</v>
      </c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</row>
    <row r="37" spans="1:36" ht="12" customHeight="1">
      <c r="A37" s="164"/>
      <c r="B37" s="164"/>
      <c r="C37" s="164"/>
      <c r="D37" s="164"/>
      <c r="E37" s="170" t="s">
        <v>332</v>
      </c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77" t="s">
        <v>333</v>
      </c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</row>
    <row r="38" spans="1:36" ht="12" customHeight="1">
      <c r="A38" s="164"/>
      <c r="B38" s="164"/>
      <c r="C38" s="164"/>
      <c r="D38" s="164"/>
      <c r="E38" s="170" t="s">
        <v>334</v>
      </c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79" t="s">
        <v>335</v>
      </c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</row>
    <row r="39" spans="1:36" ht="12" customHeight="1">
      <c r="A39" s="164"/>
      <c r="B39" s="164"/>
      <c r="C39" s="164"/>
      <c r="D39" s="164"/>
      <c r="E39" s="170" t="s">
        <v>336</v>
      </c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79" t="s">
        <v>337</v>
      </c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</row>
    <row r="40" spans="1:36" ht="12" customHeight="1">
      <c r="A40" s="164"/>
      <c r="B40" s="164"/>
      <c r="C40" s="164"/>
      <c r="D40" s="164"/>
      <c r="E40" s="170" t="s">
        <v>338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</row>
    <row r="41" spans="1:36" ht="12" customHeight="1">
      <c r="A41" s="164"/>
      <c r="B41" s="164"/>
      <c r="C41" s="164"/>
      <c r="D41" s="164"/>
      <c r="E41" s="181" t="s">
        <v>339</v>
      </c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</row>
    <row r="42" spans="1:36" ht="12" customHeight="1">
      <c r="A42" s="164"/>
      <c r="B42" s="164"/>
      <c r="C42" s="164"/>
      <c r="D42" s="164"/>
      <c r="E42" s="170" t="s">
        <v>340</v>
      </c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</row>
    <row r="43" spans="1:36" ht="12" customHeight="1">
      <c r="A43" s="164"/>
      <c r="B43" s="164"/>
      <c r="C43" s="164"/>
      <c r="D43" s="164"/>
      <c r="E43" s="170" t="s">
        <v>341</v>
      </c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</row>
    <row r="44" spans="1:36" ht="12" customHeight="1">
      <c r="A44" s="164"/>
      <c r="B44" s="164"/>
      <c r="C44" s="164"/>
      <c r="D44" s="164"/>
      <c r="E44" s="170" t="s">
        <v>342</v>
      </c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</row>
    <row r="45" spans="1:36" ht="12" customHeight="1">
      <c r="A45" s="164"/>
      <c r="B45" s="164"/>
      <c r="C45" s="164"/>
      <c r="D45" s="164"/>
      <c r="E45" s="170" t="s">
        <v>343</v>
      </c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</row>
    <row r="46" spans="1:36" ht="12" customHeight="1">
      <c r="A46" s="164"/>
      <c r="B46" s="164"/>
      <c r="C46" s="164"/>
      <c r="D46" s="164"/>
      <c r="E46" s="170" t="s">
        <v>344</v>
      </c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</row>
    <row r="47" spans="1:36" ht="12" customHeight="1">
      <c r="A47" s="164"/>
      <c r="B47" s="164"/>
      <c r="C47" s="164"/>
      <c r="D47" s="164"/>
      <c r="E47" s="170" t="s">
        <v>345</v>
      </c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12" customHeight="1">
      <c r="A48" s="164"/>
      <c r="B48" s="164"/>
      <c r="C48" s="164"/>
      <c r="D48" s="164"/>
      <c r="E48" s="170" t="s">
        <v>346</v>
      </c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" customHeight="1">
      <c r="A49" s="164"/>
      <c r="B49" s="164"/>
      <c r="C49" s="164"/>
      <c r="D49" s="164"/>
      <c r="E49" s="170" t="s">
        <v>347</v>
      </c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12" customHeight="1">
      <c r="A50" s="164"/>
      <c r="B50" s="164"/>
      <c r="C50" s="164"/>
      <c r="D50" s="164"/>
      <c r="E50" s="170" t="s">
        <v>348</v>
      </c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12" customHeight="1">
      <c r="A51" s="164"/>
      <c r="B51" s="164"/>
      <c r="C51" s="164"/>
      <c r="D51" s="164"/>
      <c r="E51" s="170" t="s">
        <v>349</v>
      </c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2" spans="1:36" ht="12" customHeight="1">
      <c r="A52" s="164"/>
      <c r="B52" s="164"/>
      <c r="C52" s="164"/>
      <c r="D52" s="164"/>
      <c r="E52" s="170" t="s">
        <v>350</v>
      </c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</row>
    <row r="53" spans="1:36" ht="12" customHeight="1">
      <c r="A53" s="164"/>
      <c r="B53" s="164"/>
      <c r="C53" s="164"/>
      <c r="D53" s="164"/>
      <c r="E53" s="170" t="s">
        <v>351</v>
      </c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</row>
    <row r="54" spans="1:36" ht="12" customHeight="1">
      <c r="A54" s="164"/>
      <c r="B54" s="164"/>
      <c r="C54" s="164"/>
      <c r="D54" s="164"/>
      <c r="E54" s="170" t="s">
        <v>352</v>
      </c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</row>
    <row r="55" spans="1:36" ht="12" customHeight="1">
      <c r="A55" s="164"/>
      <c r="B55" s="164"/>
      <c r="C55" s="164"/>
      <c r="D55" s="164"/>
      <c r="E55" s="170" t="s">
        <v>353</v>
      </c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</row>
    <row r="56" spans="1:36" ht="12" customHeight="1">
      <c r="A56" s="164"/>
      <c r="B56" s="164"/>
      <c r="C56" s="164"/>
      <c r="D56" s="164"/>
      <c r="E56" s="170" t="s">
        <v>354</v>
      </c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</row>
    <row r="57" spans="1:36" ht="12" customHeight="1">
      <c r="A57" s="164"/>
      <c r="B57" s="164"/>
      <c r="C57" s="164"/>
      <c r="D57" s="164"/>
      <c r="E57" s="170" t="s">
        <v>355</v>
      </c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</row>
    <row r="58" spans="1:36" ht="12" customHeight="1">
      <c r="A58" s="164"/>
      <c r="B58" s="164"/>
      <c r="C58" s="164"/>
      <c r="D58" s="164"/>
      <c r="E58" s="170" t="s">
        <v>356</v>
      </c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</row>
    <row r="59" spans="1:36" ht="12" customHeight="1">
      <c r="A59" s="164"/>
      <c r="B59" s="164"/>
      <c r="C59" s="164"/>
      <c r="D59" s="164"/>
      <c r="E59" s="170" t="s">
        <v>357</v>
      </c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</row>
    <row r="60" spans="1:36" ht="12" customHeight="1">
      <c r="A60" s="164"/>
      <c r="B60" s="164"/>
      <c r="C60" s="164"/>
      <c r="D60" s="164"/>
      <c r="E60" s="170" t="s">
        <v>358</v>
      </c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</row>
    <row r="61" spans="1:36" ht="12" customHeight="1">
      <c r="A61" s="164"/>
      <c r="B61" s="164"/>
      <c r="C61" s="164"/>
      <c r="D61" s="164"/>
      <c r="E61" s="170" t="s">
        <v>359</v>
      </c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</row>
    <row r="62" spans="1:36" ht="12" customHeight="1">
      <c r="A62" s="164"/>
      <c r="B62" s="164"/>
      <c r="C62" s="164"/>
      <c r="D62" s="164"/>
      <c r="E62" s="170" t="s">
        <v>360</v>
      </c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</row>
    <row r="63" spans="1:36" ht="12" customHeight="1">
      <c r="A63" s="164"/>
      <c r="B63" s="164"/>
      <c r="C63" s="164"/>
      <c r="D63" s="164"/>
      <c r="E63" s="179" t="s">
        <v>361</v>
      </c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</row>
    <row r="64" spans="1:36" ht="12" customHeight="1">
      <c r="A64" s="164"/>
      <c r="B64" s="164"/>
      <c r="C64" s="164"/>
      <c r="D64" s="164"/>
      <c r="E64" s="179" t="s">
        <v>362</v>
      </c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</row>
    <row r="65" spans="1:36" ht="12" customHeight="1">
      <c r="A65" s="164"/>
      <c r="B65" s="164"/>
      <c r="C65" s="164"/>
      <c r="D65" s="164"/>
      <c r="E65" s="179" t="s">
        <v>363</v>
      </c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</row>
    <row r="66" spans="1:36" ht="12" customHeight="1">
      <c r="A66" s="164"/>
      <c r="B66" s="164"/>
      <c r="C66" s="164"/>
      <c r="D66" s="164"/>
      <c r="E66" s="179" t="s">
        <v>337</v>
      </c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</row>
    <row r="67" spans="1:36" ht="12" customHeight="1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</row>
    <row r="68" spans="1:36" ht="12" customHeight="1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</row>
    <row r="69" spans="1:36" ht="12" customHeight="1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</row>
    <row r="70" spans="1:36" ht="12" customHeight="1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</row>
    <row r="71" spans="1:36" ht="12" customHeight="1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</row>
    <row r="72" spans="1:36" ht="12" customHeight="1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</row>
    <row r="73" spans="1:36" ht="12" customHeight="1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</row>
    <row r="74" spans="1:36" ht="12" customHeight="1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</row>
    <row r="75" spans="1:36" ht="12" customHeight="1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</row>
    <row r="76" spans="1:36" ht="12" customHeight="1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</row>
    <row r="77" spans="1:36" ht="12" customHeight="1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</row>
    <row r="78" spans="1:36" ht="12" customHeight="1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</row>
    <row r="79" spans="1:36" ht="12" customHeight="1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</row>
    <row r="80" spans="1:36" ht="12" customHeight="1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</row>
    <row r="81" spans="1:36" ht="12" customHeight="1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</row>
    <row r="82" spans="1:36" ht="12" customHeight="1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</row>
    <row r="83" spans="1:36" ht="12" customHeight="1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</row>
    <row r="84" spans="1:36" ht="12" customHeight="1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</row>
    <row r="85" spans="1:36" ht="12" customHeight="1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</row>
    <row r="86" spans="1:36" ht="12" customHeight="1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</row>
    <row r="87" spans="1:36" ht="12" customHeight="1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</row>
    <row r="88" spans="1:36" ht="12" customHeight="1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</row>
    <row r="89" spans="1:36" ht="12" customHeight="1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</row>
    <row r="90" spans="1:36" ht="12" customHeight="1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</row>
    <row r="91" spans="1:36" ht="12" customHeight="1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</row>
    <row r="92" spans="1:36" ht="12" customHeight="1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</row>
    <row r="93" spans="1:36" ht="12" customHeight="1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</row>
    <row r="94" spans="1:36" ht="12" customHeight="1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</row>
    <row r="95" spans="1:36" ht="12" customHeight="1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</row>
    <row r="96" spans="1:36" ht="12" customHeight="1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</row>
    <row r="97" spans="1:36" ht="12" customHeight="1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</row>
    <row r="98" spans="1:36" ht="12" customHeight="1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</row>
    <row r="99" spans="1:36" ht="12" customHeight="1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</row>
    <row r="100" spans="1:36" ht="12" customHeight="1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</row>
    <row r="101" spans="1:36" ht="12" customHeight="1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</row>
    <row r="102" spans="1:36" ht="12" customHeight="1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</row>
    <row r="103" spans="1:36" ht="12" customHeight="1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</row>
    <row r="104" spans="1:36" ht="12" customHeight="1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</row>
    <row r="105" spans="1:36" ht="12" customHeight="1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</row>
    <row r="106" spans="1:36" ht="12" customHeight="1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</row>
    <row r="107" spans="1:36" ht="12" customHeight="1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</row>
    <row r="108" spans="1:36" ht="12" customHeight="1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</row>
    <row r="109" spans="1:36" ht="12" customHeight="1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</row>
    <row r="110" spans="1:36" ht="12" customHeight="1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</row>
    <row r="111" spans="1:36" ht="12" customHeight="1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</row>
    <row r="112" spans="1:36" ht="12" customHeight="1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</row>
    <row r="113" spans="1:36" ht="12" customHeight="1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</row>
    <row r="114" spans="1:36" ht="12" customHeight="1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</row>
    <row r="115" spans="1:36" ht="12" customHeight="1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</row>
    <row r="116" spans="1:36" ht="12" customHeight="1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</row>
    <row r="117" spans="1:36" ht="12" customHeight="1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</row>
    <row r="118" spans="1:36" ht="12" customHeight="1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</row>
    <row r="119" spans="1:36" ht="12" customHeight="1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</row>
    <row r="120" spans="1:36" ht="12" customHeight="1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</row>
    <row r="121" spans="1:36" ht="12" customHeight="1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</row>
    <row r="122" spans="1:36" ht="12" customHeight="1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</row>
    <row r="123" spans="1:36" ht="12" customHeight="1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</row>
    <row r="124" spans="1:36" ht="12" customHeight="1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</row>
    <row r="125" spans="1:36" ht="12" customHeight="1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</row>
    <row r="126" spans="1:36" ht="12" customHeight="1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</row>
    <row r="127" spans="1:36" ht="12" customHeight="1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</row>
    <row r="128" spans="1:36" ht="12" customHeight="1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</row>
    <row r="129" spans="1:36" ht="12" customHeight="1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</row>
    <row r="130" spans="1:36" ht="12" customHeight="1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</row>
    <row r="131" spans="1:36" ht="12" customHeight="1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</row>
    <row r="132" spans="1:36" ht="12" customHeight="1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</row>
    <row r="133" spans="1:36" ht="12" customHeight="1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</row>
    <row r="134" spans="1:36" ht="12" customHeight="1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</row>
    <row r="135" spans="1:36" ht="12" customHeight="1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</row>
    <row r="136" spans="1:36" ht="12" customHeight="1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</row>
    <row r="137" spans="1:36" ht="12" customHeight="1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</row>
    <row r="138" spans="1:36" ht="12" customHeight="1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</row>
    <row r="139" spans="1:36" ht="12" customHeight="1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</row>
    <row r="140" spans="1:36" ht="12" customHeight="1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</row>
    <row r="141" spans="1:36" ht="12" customHeight="1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</row>
    <row r="142" spans="1:36" ht="12" customHeight="1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</row>
    <row r="143" spans="1:36" ht="12" customHeight="1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</row>
    <row r="144" spans="1:36" ht="12" customHeight="1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</row>
    <row r="145" spans="1:36" ht="12" customHeight="1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</row>
    <row r="146" spans="1:36" ht="12" customHeight="1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</row>
    <row r="147" spans="1:36" ht="12" customHeight="1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</row>
    <row r="148" spans="1:36" ht="12" customHeight="1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</row>
    <row r="149" spans="1:36" ht="12" customHeight="1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</row>
    <row r="150" spans="1:36" ht="12" customHeight="1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</row>
    <row r="151" spans="1:36" ht="12" customHeight="1">
      <c r="A151" s="164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</row>
    <row r="152" spans="1:36" ht="12" customHeight="1">
      <c r="A152" s="164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</row>
    <row r="153" spans="1:36" ht="12" customHeight="1">
      <c r="A153" s="164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</row>
    <row r="154" spans="1:36" ht="12" customHeight="1">
      <c r="A154" s="164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</row>
    <row r="155" spans="1:36" ht="12" customHeight="1">
      <c r="A155" s="164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</row>
    <row r="156" spans="1:36" ht="12" customHeight="1">
      <c r="A156" s="164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</row>
    <row r="157" spans="1:36" ht="12" customHeight="1">
      <c r="A157" s="164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</row>
    <row r="158" spans="1:36" ht="12" customHeight="1">
      <c r="A158" s="164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</row>
    <row r="159" spans="1:36" ht="12" customHeight="1">
      <c r="A159" s="164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</row>
    <row r="160" spans="1:36" ht="12" customHeight="1">
      <c r="A160" s="164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</row>
    <row r="161" spans="1:36" ht="12" customHeight="1">
      <c r="A161" s="164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</row>
    <row r="162" spans="1:36" ht="12" customHeight="1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</row>
    <row r="163" spans="1:36" ht="12" customHeight="1">
      <c r="A163" s="164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</row>
    <row r="164" spans="1:36" ht="12" customHeight="1">
      <c r="A164" s="164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</row>
    <row r="165" spans="1:36" ht="12" customHeight="1">
      <c r="A165" s="164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</row>
    <row r="166" spans="1:36" ht="12" customHeight="1">
      <c r="A166" s="164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</row>
    <row r="167" spans="1:36" ht="12" customHeight="1">
      <c r="A167" s="164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</row>
    <row r="168" spans="1:36" ht="12" customHeight="1">
      <c r="A168" s="164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</row>
    <row r="169" spans="1:36" ht="12" customHeight="1">
      <c r="A169" s="164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</row>
    <row r="170" spans="1:36" ht="12" customHeight="1">
      <c r="A170" s="164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</row>
    <row r="171" spans="1:36" ht="12" customHeight="1">
      <c r="A171" s="164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</row>
    <row r="172" spans="1:36" ht="12" customHeight="1">
      <c r="A172" s="164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</row>
    <row r="173" spans="1:36" ht="12" customHeight="1">
      <c r="A173" s="164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</row>
    <row r="174" spans="1:36" ht="12" customHeight="1">
      <c r="A174" s="164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</row>
    <row r="175" spans="1:36" ht="12" customHeight="1">
      <c r="A175" s="164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</row>
    <row r="176" spans="1:36" ht="12" customHeight="1">
      <c r="A176" s="164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</row>
    <row r="177" spans="1:36" ht="12" customHeight="1">
      <c r="A177" s="164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</row>
    <row r="178" spans="1:36" ht="12" customHeight="1">
      <c r="A178" s="164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</row>
    <row r="179" spans="1:36" ht="12" customHeight="1">
      <c r="A179" s="164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</row>
    <row r="180" spans="1:36" ht="12" customHeight="1">
      <c r="A180" s="164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</row>
    <row r="181" spans="1:36" ht="12" customHeight="1">
      <c r="A181" s="164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</row>
    <row r="182" spans="1:36" ht="12" customHeight="1">
      <c r="A182" s="164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</row>
    <row r="183" spans="1:36" ht="12" customHeight="1">
      <c r="A183" s="164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</row>
    <row r="184" spans="1:36" ht="12" customHeight="1">
      <c r="A184" s="164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</row>
    <row r="185" spans="1:36" ht="12" customHeight="1">
      <c r="A185" s="164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</row>
    <row r="186" spans="1:36" ht="12" customHeight="1">
      <c r="A186" s="164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</row>
    <row r="187" spans="1:36" ht="12" customHeight="1">
      <c r="A187" s="164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</row>
    <row r="188" spans="1:36" ht="12" customHeight="1">
      <c r="A188" s="164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</row>
    <row r="189" spans="1:36" ht="12" customHeight="1">
      <c r="A189" s="164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</row>
    <row r="190" spans="1:36" ht="12" customHeight="1">
      <c r="A190" s="164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</row>
    <row r="191" spans="1:36" ht="12" customHeight="1">
      <c r="A191" s="164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</row>
    <row r="192" spans="1:36" ht="12" customHeight="1">
      <c r="A192" s="164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</row>
    <row r="193" spans="1:36" ht="12" customHeight="1">
      <c r="A193" s="164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</row>
    <row r="194" spans="1:36" ht="12" customHeight="1">
      <c r="A194" s="164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</row>
    <row r="195" spans="1:36" ht="12" customHeight="1">
      <c r="A195" s="164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</row>
    <row r="196" spans="1:36" ht="12" customHeight="1">
      <c r="A196" s="164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</row>
    <row r="197" spans="1:36" ht="12" customHeight="1">
      <c r="A197" s="164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</row>
    <row r="198" spans="1:36" ht="12" customHeight="1">
      <c r="A198" s="164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</row>
    <row r="199" spans="1:36" ht="12" customHeight="1">
      <c r="A199" s="164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</row>
    <row r="200" spans="1:36" ht="12" customHeight="1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</row>
    <row r="201" spans="1:36" ht="12" customHeight="1">
      <c r="A201" s="164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</row>
    <row r="202" spans="1:36" ht="12" customHeight="1">
      <c r="A202" s="164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</row>
    <row r="203" spans="1:36" ht="12" customHeight="1">
      <c r="A203" s="164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</row>
    <row r="204" spans="1:36" ht="12" customHeight="1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</row>
    <row r="205" spans="1:36" ht="12" customHeight="1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</row>
    <row r="206" spans="1:36" ht="12" customHeight="1">
      <c r="A206" s="164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</row>
    <row r="207" spans="1:36" ht="12" customHeight="1">
      <c r="A207" s="164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</row>
    <row r="208" spans="1:36" ht="12" customHeight="1">
      <c r="A208" s="164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</row>
    <row r="209" spans="1:36" ht="12" customHeight="1">
      <c r="A209" s="164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</row>
    <row r="210" spans="1:36" ht="12" customHeight="1">
      <c r="A210" s="164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</row>
    <row r="211" spans="1:36" ht="12" customHeight="1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</row>
    <row r="212" spans="1:36" ht="12" customHeight="1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</row>
    <row r="213" spans="1:36" ht="12" customHeight="1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</row>
    <row r="214" spans="1:36" ht="12" customHeight="1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</row>
    <row r="215" spans="1:36" ht="12" customHeight="1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</row>
    <row r="216" spans="1:36" ht="12" customHeight="1">
      <c r="A216" s="164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</row>
    <row r="217" spans="1:36" ht="12" customHeight="1">
      <c r="A217" s="164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</row>
    <row r="218" spans="1:36" ht="12" customHeight="1">
      <c r="A218" s="164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</row>
    <row r="219" spans="1:36" ht="12" customHeight="1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</row>
    <row r="220" spans="1:36" ht="12" customHeight="1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</row>
    <row r="221" spans="1:36" ht="12" customHeight="1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</row>
    <row r="222" spans="1:36" ht="12" customHeight="1">
      <c r="A222" s="164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</row>
    <row r="223" spans="1:36" ht="12" customHeight="1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</row>
    <row r="224" spans="1:36" ht="12" customHeight="1">
      <c r="A224" s="164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</row>
    <row r="225" spans="1:36" ht="12" customHeight="1">
      <c r="A225" s="164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</row>
    <row r="226" spans="1:36" ht="12" customHeight="1">
      <c r="A226" s="164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</row>
    <row r="227" spans="1:36" ht="12" customHeight="1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</row>
    <row r="228" spans="1:36" ht="12" customHeight="1">
      <c r="A228" s="164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</row>
    <row r="229" spans="1:36" ht="12" customHeight="1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</row>
    <row r="230" spans="1:36" ht="12" customHeight="1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</row>
    <row r="231" spans="1:36" ht="12" customHeight="1">
      <c r="A231" s="164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</row>
    <row r="232" spans="1:36" ht="12" customHeight="1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</row>
    <row r="233" spans="1:36" ht="12" customHeight="1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</row>
    <row r="234" spans="1:36" ht="12" customHeight="1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</row>
    <row r="235" spans="1:36" ht="12" customHeight="1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</row>
    <row r="236" spans="1:36" ht="12" customHeight="1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</row>
    <row r="237" spans="1:36" ht="12" customHeight="1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</row>
    <row r="238" spans="1:36" ht="12" customHeight="1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</row>
    <row r="239" spans="1:36" ht="12" customHeight="1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</row>
    <row r="240" spans="1:36" ht="12" customHeight="1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</row>
    <row r="241" spans="1:36" ht="12" customHeight="1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</row>
    <row r="242" spans="1:36" ht="12" customHeight="1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</row>
    <row r="243" spans="1:36" ht="12" customHeight="1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</row>
    <row r="244" spans="1:36" ht="12" customHeight="1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</row>
    <row r="245" spans="1:36" ht="12" customHeight="1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</row>
    <row r="246" spans="1:36" ht="12" customHeight="1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</row>
    <row r="247" spans="1:36" ht="12" customHeight="1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</row>
    <row r="248" spans="1:36" ht="12" customHeight="1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</row>
    <row r="249" spans="1:36" ht="12" customHeight="1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</row>
    <row r="250" spans="1:36" ht="12" customHeight="1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</row>
    <row r="251" spans="1:36" ht="12" customHeight="1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</row>
    <row r="252" spans="1:36" ht="12" customHeight="1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</row>
    <row r="253" spans="1:36" ht="12" customHeight="1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</row>
    <row r="254" spans="1:36" ht="12" customHeight="1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</row>
    <row r="255" spans="1:36" ht="12" customHeight="1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</row>
    <row r="256" spans="1:36" ht="12" customHeight="1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</row>
    <row r="257" spans="1:36" ht="12" customHeight="1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</row>
    <row r="258" spans="1:36" ht="12" customHeight="1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</row>
    <row r="259" spans="1:36" ht="12" customHeight="1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</row>
    <row r="260" spans="1:36" ht="12" customHeight="1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</row>
    <row r="261" spans="1:36" ht="12" customHeight="1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</row>
    <row r="262" spans="1:36" ht="12" customHeight="1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</row>
    <row r="263" spans="1:36" ht="12" customHeight="1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</row>
    <row r="264" spans="1:36" ht="12" customHeight="1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</row>
    <row r="265" spans="1:36" ht="12" customHeight="1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</row>
    <row r="266" spans="1:36" ht="12" customHeight="1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</row>
    <row r="267" spans="1:36" ht="12" customHeight="1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</row>
    <row r="268" spans="1:36" ht="12" customHeight="1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</row>
    <row r="269" spans="1:36" ht="12" customHeight="1">
      <c r="A269" s="164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</row>
    <row r="270" spans="1:36" ht="12" customHeight="1">
      <c r="A270" s="164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</row>
    <row r="271" spans="1:36" ht="12" customHeight="1">
      <c r="A271" s="164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</row>
    <row r="272" spans="1:36" ht="12" customHeight="1">
      <c r="A272" s="164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</row>
    <row r="273" spans="1:36" ht="12" customHeight="1">
      <c r="A273" s="164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</row>
    <row r="274" spans="1:36" ht="12" customHeight="1">
      <c r="A274" s="164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</row>
    <row r="275" spans="1:36" ht="12" customHeight="1">
      <c r="A275" s="164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</row>
    <row r="276" spans="1:36" ht="12" customHeight="1">
      <c r="A276" s="164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</row>
    <row r="277" spans="1:36" ht="12" customHeight="1">
      <c r="A277" s="164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</row>
    <row r="278" spans="1:36" ht="12" customHeight="1">
      <c r="A278" s="164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</row>
    <row r="279" spans="1:36" ht="12" customHeight="1">
      <c r="A279" s="164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</row>
    <row r="280" spans="1:36" ht="12" customHeight="1">
      <c r="A280" s="164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</row>
    <row r="281" spans="1:36" ht="12" customHeight="1">
      <c r="A281" s="164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</row>
    <row r="282" spans="1:36" ht="12" customHeight="1">
      <c r="A282" s="164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</row>
    <row r="283" spans="1:36" ht="12" customHeight="1">
      <c r="A283" s="164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</row>
    <row r="284" spans="1:36" ht="12" customHeight="1">
      <c r="A284" s="164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</row>
    <row r="285" spans="1:36" ht="12" customHeight="1">
      <c r="A285" s="164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</row>
    <row r="286" spans="1:36" ht="12" customHeight="1">
      <c r="A286" s="164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</row>
    <row r="287" spans="1:36" ht="12" customHeight="1">
      <c r="A287" s="164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</row>
    <row r="288" spans="1:36" ht="12" customHeight="1">
      <c r="A288" s="164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</row>
    <row r="289" spans="1:36" ht="12" customHeight="1">
      <c r="A289" s="164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</row>
    <row r="290" spans="1:36" ht="12" customHeight="1">
      <c r="A290" s="164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</row>
    <row r="291" spans="1:36" ht="12" customHeight="1">
      <c r="A291" s="164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</row>
    <row r="292" spans="1:36" ht="12" customHeight="1">
      <c r="A292" s="164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</row>
    <row r="293" spans="1:36" ht="12" customHeight="1">
      <c r="A293" s="164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</row>
    <row r="294" spans="1:36" ht="12" customHeight="1">
      <c r="A294" s="164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</row>
    <row r="295" spans="1:36" ht="12" customHeight="1">
      <c r="A295" s="164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</row>
    <row r="296" spans="1:36" ht="12" customHeight="1">
      <c r="A296" s="164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</row>
    <row r="297" spans="1:36" ht="12" customHeight="1">
      <c r="A297" s="164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</row>
    <row r="298" spans="1:36" ht="12" customHeight="1">
      <c r="A298" s="164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</row>
    <row r="299" spans="1:36" ht="12" customHeight="1">
      <c r="A299" s="164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</row>
    <row r="300" spans="1:36" ht="12" customHeight="1">
      <c r="A300" s="164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</row>
    <row r="301" spans="1:36" ht="12" customHeight="1">
      <c r="A301" s="164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</row>
    <row r="302" spans="1:36" ht="12" customHeight="1">
      <c r="A302" s="164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</row>
    <row r="303" spans="1:36" ht="12" customHeight="1">
      <c r="A303" s="164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</row>
    <row r="304" spans="1:36" ht="12" customHeight="1">
      <c r="A304" s="164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</row>
    <row r="305" spans="1:36" ht="12" customHeight="1">
      <c r="A305" s="164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</row>
    <row r="306" spans="1:36" ht="12" customHeight="1">
      <c r="A306" s="164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</row>
    <row r="307" spans="1:36" ht="12" customHeight="1">
      <c r="A307" s="164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</row>
    <row r="308" spans="1:36" ht="12" customHeight="1">
      <c r="A308" s="164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</row>
    <row r="309" spans="1:36" ht="12" customHeight="1">
      <c r="A309" s="164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</row>
    <row r="310" spans="1:36" ht="12" customHeight="1">
      <c r="A310" s="164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</row>
    <row r="311" spans="1:36" ht="12" customHeight="1">
      <c r="A311" s="164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</row>
    <row r="312" spans="1:36" ht="12" customHeight="1">
      <c r="A312" s="164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</row>
    <row r="313" spans="1:36" ht="12" customHeight="1">
      <c r="A313" s="164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</row>
    <row r="314" spans="1:36" ht="12" customHeight="1">
      <c r="A314" s="164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</row>
    <row r="315" spans="1:36" ht="12" customHeight="1">
      <c r="A315" s="164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</row>
    <row r="316" spans="1:36" ht="12" customHeight="1">
      <c r="A316" s="164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</row>
    <row r="317" spans="1:36" ht="12" customHeight="1">
      <c r="A317" s="164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</row>
    <row r="318" spans="1:36" ht="12" customHeight="1">
      <c r="A318" s="164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</row>
    <row r="319" spans="1:36" ht="12" customHeight="1">
      <c r="A319" s="164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</row>
    <row r="320" spans="1:36" ht="12" customHeight="1">
      <c r="A320" s="164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</row>
    <row r="321" spans="1:36" ht="12" customHeight="1">
      <c r="A321" s="164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</row>
    <row r="322" spans="1:36" ht="12" customHeight="1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</row>
    <row r="323" spans="1:36" ht="12" customHeight="1">
      <c r="A323" s="164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</row>
    <row r="324" spans="1:36" ht="12" customHeight="1">
      <c r="A324" s="164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</row>
    <row r="325" spans="1:36" ht="12" customHeight="1">
      <c r="A325" s="164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</row>
    <row r="326" spans="1:36" ht="12" customHeight="1">
      <c r="A326" s="164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</row>
    <row r="327" spans="1:36" ht="12" customHeight="1">
      <c r="A327" s="164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</row>
    <row r="328" spans="1:36" ht="12" customHeight="1">
      <c r="A328" s="164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</row>
    <row r="329" spans="1:36" ht="12" customHeight="1">
      <c r="A329" s="164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</row>
    <row r="330" spans="1:36" ht="12" customHeight="1">
      <c r="A330" s="164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</row>
    <row r="331" spans="1:36" ht="12" customHeight="1">
      <c r="A331" s="164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</row>
    <row r="332" spans="1:36" ht="12" customHeight="1">
      <c r="A332" s="164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</row>
    <row r="333" spans="1:36" ht="12" customHeight="1">
      <c r="A333" s="164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</row>
    <row r="334" spans="1:36" ht="12" customHeight="1">
      <c r="A334" s="164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</row>
    <row r="335" spans="1:36" ht="12" customHeight="1">
      <c r="A335" s="164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</row>
    <row r="336" spans="1:36" ht="12" customHeight="1">
      <c r="A336" s="164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</row>
    <row r="337" spans="1:36" ht="12" customHeight="1">
      <c r="A337" s="164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</row>
    <row r="338" spans="1:36" ht="12" customHeight="1">
      <c r="A338" s="164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</row>
    <row r="339" spans="1:36" ht="12" customHeight="1">
      <c r="A339" s="164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</row>
    <row r="340" spans="1:36" ht="12" customHeight="1">
      <c r="A340" s="164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</row>
    <row r="341" spans="1:36" ht="12" customHeight="1">
      <c r="A341" s="164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</row>
    <row r="342" spans="1:36" ht="12" customHeight="1">
      <c r="A342" s="164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</row>
    <row r="343" spans="1:36" ht="12" customHeight="1">
      <c r="A343" s="164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</row>
    <row r="344" spans="1:36" ht="12" customHeight="1">
      <c r="A344" s="164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</row>
    <row r="345" spans="1:36" ht="12" customHeight="1">
      <c r="A345" s="164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</row>
    <row r="346" spans="1:36" ht="12" customHeight="1">
      <c r="A346" s="164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</row>
    <row r="347" spans="1:36" ht="12" customHeight="1">
      <c r="A347" s="164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</row>
    <row r="348" spans="1:36" ht="12" customHeight="1">
      <c r="A348" s="164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</row>
    <row r="349" spans="1:36" ht="12" customHeight="1">
      <c r="A349" s="164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</row>
    <row r="350" spans="1:36" ht="12" customHeight="1">
      <c r="A350" s="164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</row>
    <row r="351" spans="1:36" ht="12" customHeight="1">
      <c r="A351" s="164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</row>
    <row r="352" spans="1:36" ht="12" customHeight="1">
      <c r="A352" s="164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</row>
    <row r="353" spans="1:36" ht="12" customHeight="1">
      <c r="A353" s="164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</row>
    <row r="354" spans="1:36" ht="12" customHeight="1">
      <c r="A354" s="164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</row>
    <row r="355" spans="1:36" ht="12" customHeight="1">
      <c r="A355" s="164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</row>
    <row r="356" spans="1:36" ht="12" customHeight="1">
      <c r="A356" s="164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</row>
    <row r="357" spans="1:36" ht="12" customHeight="1">
      <c r="A357" s="164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</row>
    <row r="358" spans="1:36" ht="12" customHeight="1">
      <c r="A358" s="164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</row>
    <row r="359" spans="1:36" ht="12" customHeight="1">
      <c r="A359" s="164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</row>
    <row r="360" spans="1:36" ht="12" customHeight="1">
      <c r="A360" s="164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</row>
    <row r="361" spans="1:36" ht="12" customHeight="1">
      <c r="A361" s="164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</row>
    <row r="362" spans="1:36" ht="12" customHeight="1">
      <c r="A362" s="164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</row>
    <row r="363" spans="1:36" ht="12" customHeight="1">
      <c r="A363" s="164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</row>
    <row r="364" spans="1:36" ht="12" customHeight="1">
      <c r="A364" s="164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</row>
    <row r="365" spans="1:36" ht="12" customHeight="1">
      <c r="A365" s="164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</row>
    <row r="366" spans="1:36" ht="12" customHeight="1">
      <c r="A366" s="164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</row>
    <row r="367" spans="1:36" ht="12" customHeight="1">
      <c r="A367" s="164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</row>
    <row r="368" spans="1:36" ht="12" customHeight="1">
      <c r="A368" s="164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</row>
    <row r="369" spans="1:36" ht="12" customHeight="1">
      <c r="A369" s="164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</row>
    <row r="370" spans="1:36" ht="12" customHeight="1">
      <c r="A370" s="164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</row>
    <row r="371" spans="1:36" ht="12" customHeight="1">
      <c r="A371" s="164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</row>
    <row r="372" spans="1:36" ht="12" customHeight="1">
      <c r="A372" s="164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</row>
    <row r="373" spans="1:36" ht="12" customHeight="1">
      <c r="A373" s="164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</row>
    <row r="374" spans="1:36" ht="12" customHeight="1">
      <c r="A374" s="164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</row>
    <row r="375" spans="1:36" ht="12" customHeight="1">
      <c r="A375" s="164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</row>
    <row r="376" spans="1:36" ht="12" customHeight="1">
      <c r="A376" s="164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</row>
    <row r="377" spans="1:36" ht="12" customHeight="1">
      <c r="A377" s="164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</row>
    <row r="378" spans="1:36" ht="12" customHeight="1">
      <c r="A378" s="164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</row>
    <row r="379" spans="1:36" ht="12" customHeight="1">
      <c r="A379" s="164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</row>
    <row r="380" spans="1:36" ht="12" customHeight="1">
      <c r="A380" s="164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</row>
    <row r="381" spans="1:36" ht="12" customHeight="1">
      <c r="A381" s="164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</row>
    <row r="382" spans="1:36" ht="12" customHeight="1">
      <c r="A382" s="164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</row>
    <row r="383" spans="1:36" ht="12" customHeight="1">
      <c r="A383" s="164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</row>
    <row r="384" spans="1:36" ht="12" customHeight="1">
      <c r="A384" s="164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</row>
    <row r="385" spans="1:36" ht="12" customHeight="1">
      <c r="A385" s="164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</row>
    <row r="386" spans="1:36" ht="12" customHeight="1">
      <c r="A386" s="164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</row>
    <row r="387" spans="1:36" ht="12" customHeight="1">
      <c r="A387" s="164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</row>
    <row r="388" spans="1:36" ht="12" customHeight="1">
      <c r="A388" s="164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</row>
    <row r="389" spans="1:36" ht="12" customHeight="1">
      <c r="A389" s="164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</row>
    <row r="390" spans="1:36" ht="12" customHeight="1">
      <c r="A390" s="164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</row>
    <row r="391" spans="1:36" ht="12" customHeight="1">
      <c r="A391" s="164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</row>
    <row r="392" spans="1:36" ht="12" customHeight="1">
      <c r="A392" s="164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</row>
    <row r="393" spans="1:36" ht="12" customHeight="1">
      <c r="A393" s="164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</row>
    <row r="394" spans="1:36" ht="12" customHeight="1">
      <c r="A394" s="164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</row>
    <row r="395" spans="1:36" ht="12" customHeight="1">
      <c r="A395" s="164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</row>
    <row r="396" spans="1:36" ht="12" customHeight="1">
      <c r="A396" s="164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</row>
    <row r="397" spans="1:36" ht="12" customHeight="1">
      <c r="A397" s="164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</row>
    <row r="398" spans="1:36" ht="12" customHeight="1">
      <c r="A398" s="164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</row>
    <row r="399" spans="1:36" ht="12" customHeight="1">
      <c r="A399" s="164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</row>
    <row r="400" spans="1:36" ht="12" customHeight="1">
      <c r="A400" s="164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</row>
    <row r="401" spans="1:36" ht="12" customHeight="1">
      <c r="A401" s="164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</row>
    <row r="402" spans="1:36" ht="12" customHeight="1">
      <c r="A402" s="164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</row>
    <row r="403" spans="1:36" ht="12" customHeight="1">
      <c r="A403" s="164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</row>
    <row r="404" spans="1:36" ht="12" customHeight="1">
      <c r="A404" s="164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</row>
    <row r="405" spans="1:36" ht="12" customHeight="1">
      <c r="A405" s="164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</row>
    <row r="406" spans="1:36" ht="12" customHeight="1">
      <c r="A406" s="164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</row>
    <row r="407" spans="1:36" ht="12" customHeight="1">
      <c r="A407" s="164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</row>
    <row r="408" spans="1:36" ht="12" customHeight="1">
      <c r="A408" s="164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</row>
    <row r="409" spans="1:36" ht="12" customHeight="1">
      <c r="A409" s="164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</row>
    <row r="410" spans="1:36" ht="12" customHeight="1">
      <c r="A410" s="164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</row>
    <row r="411" spans="1:36" ht="12" customHeight="1">
      <c r="A411" s="164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</row>
    <row r="412" spans="1:36" ht="12" customHeight="1">
      <c r="A412" s="164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</row>
    <row r="413" spans="1:36" ht="12" customHeight="1">
      <c r="A413" s="164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</row>
    <row r="414" spans="1:36" ht="12" customHeight="1">
      <c r="A414" s="164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</row>
    <row r="415" spans="1:36" ht="12" customHeight="1">
      <c r="A415" s="164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</row>
    <row r="416" spans="1:36" ht="12" customHeight="1">
      <c r="A416" s="164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</row>
    <row r="417" spans="1:36" ht="12" customHeight="1">
      <c r="A417" s="164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</row>
    <row r="418" spans="1:36" ht="12" customHeight="1">
      <c r="A418" s="164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</row>
    <row r="419" spans="1:36" ht="12" customHeight="1">
      <c r="A419" s="164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</row>
    <row r="420" spans="1:36" ht="12" customHeight="1">
      <c r="A420" s="164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</row>
    <row r="421" spans="1:36" ht="12" customHeight="1">
      <c r="A421" s="164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</row>
    <row r="422" spans="1:36" ht="12" customHeight="1">
      <c r="A422" s="164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</row>
    <row r="423" spans="1:36" ht="12" customHeight="1">
      <c r="A423" s="164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</row>
    <row r="424" spans="1:36" ht="12" customHeight="1">
      <c r="A424" s="164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</row>
    <row r="425" spans="1:36" ht="12" customHeight="1">
      <c r="A425" s="164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</row>
    <row r="426" spans="1:36" ht="12" customHeight="1">
      <c r="A426" s="164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</row>
    <row r="427" spans="1:36" ht="12" customHeight="1">
      <c r="A427" s="164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</row>
    <row r="428" spans="1:36" ht="12" customHeight="1">
      <c r="A428" s="164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</row>
    <row r="429" spans="1:36" ht="12" customHeight="1">
      <c r="A429" s="164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</row>
    <row r="430" spans="1:36" ht="12" customHeight="1">
      <c r="A430" s="164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</row>
    <row r="431" spans="1:36" ht="12" customHeight="1">
      <c r="A431" s="164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</row>
    <row r="432" spans="1:36" ht="12" customHeight="1">
      <c r="A432" s="164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</row>
    <row r="433" spans="1:36" ht="12" customHeight="1">
      <c r="A433" s="164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</row>
    <row r="434" spans="1:36" ht="12" customHeight="1">
      <c r="A434" s="164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</row>
    <row r="435" spans="1:36" ht="12" customHeight="1">
      <c r="A435" s="164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</row>
    <row r="436" spans="1:36" ht="12" customHeight="1">
      <c r="A436" s="164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</row>
    <row r="437" spans="1:36" ht="12" customHeight="1">
      <c r="A437" s="164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</row>
    <row r="438" spans="1:36" ht="12" customHeight="1">
      <c r="A438" s="164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</row>
    <row r="439" spans="1:36" ht="12" customHeight="1">
      <c r="A439" s="164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</row>
    <row r="440" spans="1:36" ht="12" customHeight="1">
      <c r="A440" s="164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</row>
    <row r="441" spans="1:36" ht="12" customHeight="1">
      <c r="A441" s="164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</row>
    <row r="442" spans="1:36" ht="12" customHeight="1">
      <c r="A442" s="164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</row>
    <row r="443" spans="1:36" ht="12" customHeight="1">
      <c r="A443" s="164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</row>
    <row r="444" spans="1:36" ht="12" customHeight="1">
      <c r="A444" s="164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</row>
    <row r="445" spans="1:36" ht="12" customHeight="1">
      <c r="A445" s="164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</row>
    <row r="446" spans="1:36" ht="12" customHeight="1">
      <c r="A446" s="164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</row>
    <row r="447" spans="1:36" ht="12" customHeight="1">
      <c r="A447" s="164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</row>
    <row r="448" spans="1:36" ht="12" customHeight="1">
      <c r="A448" s="164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</row>
    <row r="449" spans="1:36" ht="12" customHeight="1">
      <c r="A449" s="164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</row>
    <row r="450" spans="1:36" ht="12" customHeight="1">
      <c r="A450" s="164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</row>
    <row r="451" spans="1:36" ht="12" customHeight="1">
      <c r="A451" s="164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</row>
    <row r="452" spans="1:36" ht="12" customHeight="1">
      <c r="A452" s="164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</row>
    <row r="453" spans="1:36" ht="12" customHeight="1">
      <c r="A453" s="164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</row>
    <row r="454" spans="1:36" ht="12" customHeight="1">
      <c r="A454" s="164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</row>
    <row r="455" spans="1:36" ht="12" customHeight="1">
      <c r="A455" s="164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</row>
    <row r="456" spans="1:36" ht="12" customHeight="1">
      <c r="A456" s="164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</row>
    <row r="457" spans="1:36" ht="12" customHeight="1">
      <c r="A457" s="164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</row>
    <row r="458" spans="1:36" ht="12" customHeight="1">
      <c r="A458" s="164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</row>
    <row r="459" spans="1:36" ht="12" customHeight="1">
      <c r="A459" s="164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</row>
    <row r="460" spans="1:36" ht="12" customHeight="1">
      <c r="A460" s="164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</row>
    <row r="461" spans="1:36" ht="12" customHeight="1">
      <c r="A461" s="164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</row>
    <row r="462" spans="1:36" ht="12" customHeight="1">
      <c r="A462" s="164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</row>
    <row r="463" spans="1:36" ht="12" customHeight="1">
      <c r="A463" s="164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</row>
    <row r="464" spans="1:36" ht="12" customHeight="1">
      <c r="A464" s="164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</row>
    <row r="465" spans="1:36" ht="12" customHeight="1">
      <c r="A465" s="164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</row>
    <row r="466" spans="1:36" ht="12" customHeight="1">
      <c r="A466" s="164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</row>
    <row r="467" spans="1:36" ht="12" customHeight="1">
      <c r="A467" s="164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</row>
    <row r="468" spans="1:36" ht="12" customHeight="1">
      <c r="A468" s="164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</row>
    <row r="469" spans="1:36" ht="12" customHeight="1">
      <c r="A469" s="164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</row>
    <row r="470" spans="1:36" ht="12" customHeight="1">
      <c r="A470" s="164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</row>
    <row r="471" spans="1:36" ht="12" customHeight="1">
      <c r="A471" s="164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</row>
    <row r="472" spans="1:36" ht="12" customHeight="1">
      <c r="A472" s="164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</row>
    <row r="473" spans="1:36" ht="12" customHeight="1">
      <c r="A473" s="164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</row>
    <row r="474" spans="1:36" ht="12" customHeight="1">
      <c r="A474" s="164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</row>
    <row r="475" spans="1:36" ht="12" customHeight="1">
      <c r="A475" s="164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</row>
    <row r="476" spans="1:36" ht="12" customHeight="1">
      <c r="A476" s="164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</row>
    <row r="477" spans="1:36" ht="12" customHeight="1">
      <c r="A477" s="164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</row>
    <row r="478" spans="1:36" ht="12" customHeight="1">
      <c r="A478" s="164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</row>
    <row r="479" spans="1:36" ht="12" customHeight="1">
      <c r="A479" s="164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</row>
    <row r="480" spans="1:36" ht="12" customHeight="1">
      <c r="A480" s="164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</row>
    <row r="481" spans="1:36" ht="12" customHeight="1">
      <c r="A481" s="164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</row>
    <row r="482" spans="1:36" ht="12" customHeight="1">
      <c r="A482" s="164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</row>
    <row r="483" spans="1:36" ht="12" customHeight="1">
      <c r="A483" s="164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</row>
    <row r="484" spans="1:36" ht="12" customHeight="1">
      <c r="A484" s="164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</row>
    <row r="485" spans="1:36" ht="12" customHeight="1">
      <c r="A485" s="164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</row>
    <row r="486" spans="1:36" ht="12" customHeight="1">
      <c r="A486" s="164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</row>
    <row r="487" spans="1:36" ht="12" customHeight="1">
      <c r="A487" s="164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</row>
    <row r="488" spans="1:36" ht="12" customHeight="1">
      <c r="A488" s="164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</row>
    <row r="489" spans="1:36" ht="12" customHeight="1">
      <c r="A489" s="164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</row>
    <row r="490" spans="1:36" ht="12" customHeight="1">
      <c r="A490" s="164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</row>
    <row r="491" spans="1:36" ht="12" customHeight="1">
      <c r="A491" s="164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</row>
    <row r="492" spans="1:36" ht="12" customHeight="1">
      <c r="A492" s="164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</row>
    <row r="493" spans="1:36" ht="12" customHeight="1">
      <c r="A493" s="164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</row>
    <row r="494" spans="1:36" ht="12" customHeight="1">
      <c r="A494" s="164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</row>
    <row r="495" spans="1:36" ht="12" customHeight="1">
      <c r="A495" s="164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</row>
    <row r="496" spans="1:36" ht="12" customHeight="1">
      <c r="A496" s="164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</row>
    <row r="497" spans="1:36" ht="12" customHeight="1">
      <c r="A497" s="164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</row>
    <row r="498" spans="1:36" ht="12" customHeight="1">
      <c r="A498" s="164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</row>
    <row r="499" spans="1:36" ht="12" customHeight="1">
      <c r="A499" s="164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</row>
    <row r="500" spans="1:36" ht="12" customHeight="1">
      <c r="A500" s="164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</row>
    <row r="501" spans="1:36" ht="12" customHeight="1">
      <c r="A501" s="164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</row>
    <row r="502" spans="1:36" ht="12" customHeight="1">
      <c r="A502" s="164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</row>
    <row r="503" spans="1:36" ht="12" customHeight="1">
      <c r="A503" s="164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</row>
    <row r="504" spans="1:36" ht="12" customHeight="1">
      <c r="A504" s="164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</row>
    <row r="505" spans="1:36" ht="12" customHeight="1">
      <c r="A505" s="164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</row>
    <row r="506" spans="1:36" ht="12" customHeight="1">
      <c r="A506" s="164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</row>
    <row r="507" spans="1:36" ht="12" customHeight="1">
      <c r="A507" s="164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</row>
    <row r="508" spans="1:36" ht="12" customHeight="1">
      <c r="A508" s="164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</row>
    <row r="509" spans="1:36" ht="12" customHeight="1">
      <c r="A509" s="164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</row>
    <row r="510" spans="1:36" ht="12" customHeight="1">
      <c r="A510" s="164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</row>
    <row r="511" spans="1:36" ht="12" customHeight="1">
      <c r="A511" s="164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</row>
    <row r="512" spans="1:36" ht="12" customHeight="1">
      <c r="A512" s="164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</row>
    <row r="513" spans="1:36" ht="12" customHeight="1">
      <c r="A513" s="164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</row>
    <row r="514" spans="1:36" ht="12" customHeight="1">
      <c r="A514" s="164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</row>
    <row r="515" spans="1:36" ht="12" customHeight="1">
      <c r="A515" s="164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</row>
    <row r="516" spans="1:36" ht="12" customHeight="1">
      <c r="A516" s="164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</row>
    <row r="517" spans="1:36" ht="12" customHeight="1">
      <c r="A517" s="164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</row>
    <row r="518" spans="1:36" ht="12" customHeight="1">
      <c r="A518" s="164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</row>
    <row r="519" spans="1:36" ht="12" customHeight="1">
      <c r="A519" s="164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</row>
    <row r="520" spans="1:36" ht="12" customHeight="1">
      <c r="A520" s="164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</row>
    <row r="521" spans="1:36" ht="12" customHeight="1">
      <c r="A521" s="164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</row>
    <row r="522" spans="1:36" ht="12" customHeight="1">
      <c r="A522" s="164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</row>
    <row r="523" spans="1:36" ht="12" customHeight="1">
      <c r="A523" s="164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</row>
    <row r="524" spans="1:36" ht="12" customHeight="1">
      <c r="A524" s="164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</row>
    <row r="525" spans="1:36" ht="12" customHeight="1">
      <c r="A525" s="164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</row>
    <row r="526" spans="1:36" ht="12" customHeight="1">
      <c r="A526" s="164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</row>
    <row r="527" spans="1:36" ht="12" customHeight="1">
      <c r="A527" s="164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</row>
    <row r="528" spans="1:36" ht="12" customHeight="1">
      <c r="A528" s="164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</row>
    <row r="529" spans="1:36" ht="12" customHeight="1">
      <c r="A529" s="164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</row>
    <row r="530" spans="1:36" ht="12" customHeight="1">
      <c r="A530" s="164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</row>
    <row r="531" spans="1:36" ht="12" customHeight="1">
      <c r="A531" s="164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</row>
    <row r="532" spans="1:36" ht="12" customHeight="1">
      <c r="A532" s="164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</row>
    <row r="533" spans="1:36" ht="12" customHeight="1">
      <c r="A533" s="164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</row>
    <row r="534" spans="1:36" ht="12" customHeight="1">
      <c r="A534" s="164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</row>
    <row r="535" spans="1:36" ht="12" customHeight="1">
      <c r="A535" s="164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</row>
    <row r="536" spans="1:36" ht="12" customHeight="1">
      <c r="A536" s="164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</row>
    <row r="537" spans="1:36" ht="12" customHeight="1">
      <c r="A537" s="164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</row>
    <row r="538" spans="1:36" ht="12" customHeight="1">
      <c r="A538" s="164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</row>
    <row r="539" spans="1:36" ht="12" customHeight="1">
      <c r="A539" s="164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</row>
    <row r="540" spans="1:36" ht="12" customHeight="1">
      <c r="A540" s="164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</row>
    <row r="541" spans="1:36" ht="12" customHeight="1">
      <c r="A541" s="164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</row>
    <row r="542" spans="1:36" ht="12" customHeight="1">
      <c r="A542" s="164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</row>
    <row r="543" spans="1:36" ht="12" customHeight="1">
      <c r="A543" s="164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</row>
    <row r="544" spans="1:36" ht="12" customHeight="1">
      <c r="A544" s="164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</row>
    <row r="545" spans="1:36" ht="12" customHeight="1">
      <c r="A545" s="164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</row>
    <row r="546" spans="1:36" ht="12" customHeight="1">
      <c r="A546" s="164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</row>
    <row r="547" spans="1:36" ht="12" customHeight="1">
      <c r="A547" s="164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</row>
    <row r="548" spans="1:36" ht="12" customHeight="1">
      <c r="A548" s="164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</row>
    <row r="549" spans="1:36" ht="12" customHeight="1">
      <c r="A549" s="164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</row>
    <row r="550" spans="1:36" ht="12" customHeight="1">
      <c r="A550" s="164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</row>
    <row r="551" spans="1:36" ht="12" customHeight="1">
      <c r="A551" s="164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</row>
    <row r="552" spans="1:36" ht="12" customHeight="1">
      <c r="A552" s="164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</row>
    <row r="553" spans="1:36" ht="12" customHeight="1">
      <c r="A553" s="164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</row>
    <row r="554" spans="1:36" ht="12" customHeight="1">
      <c r="A554" s="164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</row>
    <row r="555" spans="1:36" ht="12" customHeight="1">
      <c r="A555" s="164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</row>
    <row r="556" spans="1:36" ht="12" customHeight="1">
      <c r="A556" s="164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</row>
    <row r="557" spans="1:36" ht="12" customHeight="1">
      <c r="A557" s="164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</row>
    <row r="558" spans="1:36" ht="12" customHeight="1">
      <c r="A558" s="164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</row>
    <row r="559" spans="1:36" ht="12" customHeight="1">
      <c r="A559" s="164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</row>
    <row r="560" spans="1:36" ht="12" customHeight="1">
      <c r="A560" s="164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</row>
    <row r="561" spans="1:36" ht="12" customHeight="1">
      <c r="A561" s="164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</row>
    <row r="562" spans="1:36" ht="12" customHeight="1">
      <c r="A562" s="164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</row>
    <row r="563" spans="1:36" ht="12" customHeight="1">
      <c r="A563" s="164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</row>
    <row r="564" spans="1:36" ht="12" customHeight="1">
      <c r="A564" s="164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</row>
    <row r="565" spans="1:36" ht="12" customHeight="1">
      <c r="A565" s="164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</row>
    <row r="566" spans="1:36" ht="12" customHeight="1">
      <c r="A566" s="164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</row>
    <row r="567" spans="1:36" ht="12" customHeight="1">
      <c r="A567" s="164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</row>
    <row r="568" spans="1:36" ht="12" customHeight="1">
      <c r="A568" s="164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</row>
    <row r="569" spans="1:36" ht="12" customHeight="1">
      <c r="A569" s="164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</row>
    <row r="570" spans="1:36" ht="12" customHeight="1">
      <c r="A570" s="164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</row>
    <row r="571" spans="1:36" ht="12" customHeight="1">
      <c r="A571" s="164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</row>
    <row r="572" spans="1:36" ht="12" customHeight="1">
      <c r="A572" s="164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</row>
    <row r="573" spans="1:36" ht="12" customHeight="1">
      <c r="A573" s="164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</row>
    <row r="574" spans="1:36" ht="12" customHeight="1">
      <c r="A574" s="164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</row>
    <row r="575" spans="1:36" ht="12" customHeight="1">
      <c r="A575" s="164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</row>
    <row r="576" spans="1:36" ht="12" customHeight="1">
      <c r="A576" s="164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</row>
    <row r="577" spans="1:36" ht="12" customHeight="1">
      <c r="A577" s="164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</row>
    <row r="578" spans="1:36" ht="12" customHeight="1">
      <c r="A578" s="164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</row>
    <row r="579" spans="1:36" ht="12" customHeight="1">
      <c r="A579" s="164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</row>
    <row r="580" spans="1:36" ht="12" customHeight="1">
      <c r="A580" s="164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</row>
    <row r="581" spans="1:36" ht="12" customHeight="1">
      <c r="A581" s="164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</row>
    <row r="582" spans="1:36" ht="12" customHeight="1">
      <c r="A582" s="164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</row>
    <row r="583" spans="1:36" ht="12" customHeight="1">
      <c r="A583" s="164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</row>
    <row r="584" spans="1:36" ht="12" customHeight="1">
      <c r="A584" s="164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</row>
    <row r="585" spans="1:36" ht="12" customHeight="1">
      <c r="A585" s="164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</row>
    <row r="586" spans="1:36" ht="12" customHeight="1">
      <c r="A586" s="164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</row>
    <row r="587" spans="1:36" ht="12" customHeight="1">
      <c r="A587" s="164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</row>
    <row r="588" spans="1:36" ht="12" customHeight="1">
      <c r="A588" s="164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</row>
    <row r="589" spans="1:36" ht="12" customHeight="1">
      <c r="A589" s="164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</row>
    <row r="590" spans="1:36" ht="12" customHeight="1">
      <c r="A590" s="164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</row>
    <row r="591" spans="1:36" ht="12" customHeight="1">
      <c r="A591" s="164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</row>
    <row r="592" spans="1:36" ht="12" customHeight="1">
      <c r="A592" s="164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</row>
    <row r="593" spans="1:36" ht="12" customHeight="1">
      <c r="A593" s="164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</row>
    <row r="594" spans="1:36" ht="12" customHeight="1">
      <c r="A594" s="164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</row>
    <row r="595" spans="1:36" ht="12" customHeight="1">
      <c r="A595" s="164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</row>
    <row r="596" spans="1:36" ht="12" customHeight="1">
      <c r="A596" s="164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</row>
    <row r="597" spans="1:36" ht="12" customHeight="1">
      <c r="A597" s="164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</row>
    <row r="598" spans="1:36" ht="12" customHeight="1">
      <c r="A598" s="164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</row>
    <row r="599" spans="1:36" ht="12" customHeight="1">
      <c r="A599" s="164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</row>
    <row r="600" spans="1:36" ht="12" customHeight="1">
      <c r="A600" s="164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</row>
    <row r="601" spans="1:36" ht="12" customHeight="1">
      <c r="A601" s="164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</row>
    <row r="602" spans="1:36" ht="12" customHeight="1">
      <c r="A602" s="164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</row>
    <row r="603" spans="1:36" ht="12" customHeight="1">
      <c r="A603" s="164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</row>
    <row r="604" spans="1:36" ht="12" customHeight="1">
      <c r="A604" s="164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</row>
    <row r="605" spans="1:36" ht="12" customHeight="1">
      <c r="A605" s="164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</row>
    <row r="606" spans="1:36" ht="12" customHeight="1">
      <c r="A606" s="164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</row>
    <row r="607" spans="1:36" ht="12" customHeight="1">
      <c r="A607" s="164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</row>
    <row r="608" spans="1:36" ht="12" customHeight="1">
      <c r="A608" s="164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</row>
    <row r="609" spans="1:36" ht="12" customHeight="1">
      <c r="A609" s="164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</row>
    <row r="610" spans="1:36" ht="12" customHeight="1">
      <c r="A610" s="164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</row>
    <row r="611" spans="1:36" ht="12" customHeight="1">
      <c r="A611" s="164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</row>
    <row r="612" spans="1:36" ht="12" customHeight="1">
      <c r="A612" s="164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</row>
    <row r="613" spans="1:36" ht="12" customHeight="1">
      <c r="A613" s="164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</row>
    <row r="614" spans="1:36" ht="12" customHeight="1">
      <c r="A614" s="164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</row>
    <row r="615" spans="1:36" ht="12" customHeight="1">
      <c r="A615" s="164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</row>
    <row r="616" spans="1:36" ht="12" customHeight="1">
      <c r="A616" s="164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</row>
    <row r="617" spans="1:36" ht="12" customHeight="1">
      <c r="A617" s="164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</row>
    <row r="618" spans="1:36" ht="12" customHeight="1">
      <c r="A618" s="164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</row>
    <row r="619" spans="1:36" ht="12" customHeight="1">
      <c r="A619" s="164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</row>
    <row r="620" spans="1:36" ht="12" customHeight="1">
      <c r="A620" s="164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</row>
    <row r="621" spans="1:36" ht="12" customHeight="1">
      <c r="A621" s="164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</row>
    <row r="622" spans="1:36" ht="12" customHeight="1">
      <c r="A622" s="164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</row>
    <row r="623" spans="1:36" ht="12" customHeight="1">
      <c r="A623" s="164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</row>
    <row r="624" spans="1:36" ht="12" customHeight="1">
      <c r="A624" s="164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</row>
    <row r="625" spans="1:36" ht="12" customHeight="1">
      <c r="A625" s="164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</row>
    <row r="626" spans="1:36" ht="12" customHeight="1">
      <c r="A626" s="164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</row>
    <row r="627" spans="1:36" ht="12" customHeight="1">
      <c r="A627" s="164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</row>
    <row r="628" spans="1:36" ht="12" customHeight="1">
      <c r="A628" s="164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</row>
    <row r="629" spans="1:36" ht="12" customHeight="1">
      <c r="A629" s="164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</row>
    <row r="630" spans="1:36" ht="12" customHeight="1">
      <c r="A630" s="164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</row>
    <row r="631" spans="1:36" ht="12" customHeight="1">
      <c r="A631" s="164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</row>
    <row r="632" spans="1:36" ht="12" customHeight="1">
      <c r="A632" s="164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</row>
    <row r="633" spans="1:36" ht="12" customHeight="1">
      <c r="A633" s="164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</row>
    <row r="634" spans="1:36" ht="12" customHeight="1">
      <c r="A634" s="164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</row>
    <row r="635" spans="1:36" ht="12" customHeight="1">
      <c r="A635" s="164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</row>
    <row r="636" spans="1:36" ht="12" customHeight="1">
      <c r="A636" s="164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</row>
    <row r="637" spans="1:36" ht="12" customHeight="1">
      <c r="A637" s="164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</row>
    <row r="638" spans="1:36" ht="12" customHeight="1">
      <c r="A638" s="164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</row>
    <row r="639" spans="1:36" ht="12" customHeight="1">
      <c r="A639" s="164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</row>
    <row r="640" spans="1:36" ht="12" customHeight="1">
      <c r="A640" s="164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</row>
    <row r="641" spans="1:36" ht="12" customHeight="1">
      <c r="A641" s="164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</row>
    <row r="642" spans="1:36" ht="12" customHeight="1">
      <c r="A642" s="164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</row>
    <row r="643" spans="1:36" ht="12" customHeight="1">
      <c r="A643" s="164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</row>
    <row r="644" spans="1:36" ht="12" customHeight="1">
      <c r="A644" s="164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</row>
    <row r="645" spans="1:36" ht="12" customHeight="1">
      <c r="A645" s="164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</row>
    <row r="646" spans="1:36" ht="12" customHeight="1">
      <c r="A646" s="164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</row>
    <row r="647" spans="1:36" ht="12" customHeight="1">
      <c r="A647" s="164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</row>
    <row r="648" spans="1:36" ht="12" customHeight="1">
      <c r="A648" s="164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</row>
    <row r="649" spans="1:36" ht="12" customHeight="1">
      <c r="A649" s="164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</row>
    <row r="650" spans="1:36" ht="12" customHeight="1">
      <c r="A650" s="164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</row>
    <row r="651" spans="1:36" ht="12" customHeight="1">
      <c r="A651" s="164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</row>
    <row r="652" spans="1:36" ht="12" customHeight="1">
      <c r="A652" s="164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</row>
    <row r="653" spans="1:36" ht="12" customHeight="1">
      <c r="A653" s="164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</row>
    <row r="654" spans="1:36" ht="12" customHeight="1">
      <c r="A654" s="164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</row>
    <row r="655" spans="1:36" ht="12" customHeight="1">
      <c r="A655" s="164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</row>
    <row r="656" spans="1:36" ht="12" customHeight="1">
      <c r="A656" s="164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</row>
    <row r="657" spans="1:36" ht="12" customHeight="1">
      <c r="A657" s="164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</row>
    <row r="658" spans="1:36" ht="12" customHeight="1">
      <c r="A658" s="164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</row>
    <row r="659" spans="1:36" ht="12" customHeight="1">
      <c r="A659" s="164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</row>
    <row r="660" spans="1:36" ht="12" customHeight="1">
      <c r="A660" s="164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</row>
    <row r="661" spans="1:36" ht="12" customHeight="1">
      <c r="A661" s="164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</row>
    <row r="662" spans="1:36" ht="12" customHeight="1">
      <c r="A662" s="164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</row>
    <row r="663" spans="1:36" ht="12" customHeight="1">
      <c r="A663" s="164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</row>
    <row r="664" spans="1:36" ht="12" customHeight="1">
      <c r="A664" s="164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</row>
    <row r="665" spans="1:36" ht="12" customHeight="1">
      <c r="A665" s="164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</row>
    <row r="666" spans="1:36" ht="12" customHeight="1">
      <c r="A666" s="164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</row>
    <row r="667" spans="1:36" ht="12" customHeight="1">
      <c r="A667" s="164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</row>
    <row r="668" spans="1:36" ht="12" customHeight="1">
      <c r="A668" s="164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</row>
    <row r="669" spans="1:36" ht="12" customHeight="1">
      <c r="A669" s="164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</row>
    <row r="670" spans="1:36" ht="12" customHeight="1">
      <c r="A670" s="164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</row>
    <row r="671" spans="1:36" ht="12" customHeight="1">
      <c r="A671" s="164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</row>
    <row r="672" spans="1:36" ht="12" customHeight="1">
      <c r="A672" s="164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</row>
    <row r="673" spans="1:36" ht="12" customHeight="1">
      <c r="A673" s="164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</row>
    <row r="674" spans="1:36" ht="12" customHeight="1">
      <c r="A674" s="164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</row>
    <row r="675" spans="1:36" ht="12" customHeight="1">
      <c r="A675" s="164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</row>
    <row r="676" spans="1:36" ht="12" customHeight="1">
      <c r="A676" s="164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</row>
    <row r="677" spans="1:36" ht="12" customHeight="1">
      <c r="A677" s="164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</row>
    <row r="678" spans="1:36" ht="12" customHeight="1">
      <c r="A678" s="164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</row>
    <row r="679" spans="1:36" ht="12" customHeight="1">
      <c r="A679" s="164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</row>
    <row r="680" spans="1:36" ht="12" customHeight="1">
      <c r="A680" s="164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</row>
    <row r="681" spans="1:36" ht="12" customHeight="1">
      <c r="A681" s="164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</row>
    <row r="682" spans="1:36" ht="12" customHeight="1">
      <c r="A682" s="164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</row>
    <row r="683" spans="1:36" ht="12" customHeight="1">
      <c r="A683" s="164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</row>
    <row r="684" spans="1:36" ht="12" customHeight="1">
      <c r="A684" s="164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</row>
    <row r="685" spans="1:36" ht="12" customHeight="1">
      <c r="A685" s="164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</row>
    <row r="686" spans="1:36" ht="12" customHeight="1">
      <c r="A686" s="164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</row>
    <row r="687" spans="1:36" ht="12" customHeight="1">
      <c r="A687" s="164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</row>
    <row r="688" spans="1:36" ht="12" customHeight="1">
      <c r="A688" s="164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</row>
    <row r="689" spans="1:36" ht="12" customHeight="1">
      <c r="A689" s="164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</row>
    <row r="690" spans="1:36" ht="12" customHeight="1">
      <c r="A690" s="164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</row>
    <row r="691" spans="1:36" ht="12" customHeight="1">
      <c r="A691" s="164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</row>
    <row r="692" spans="1:36" ht="12" customHeight="1">
      <c r="A692" s="164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</row>
    <row r="693" spans="1:36" ht="12" customHeight="1">
      <c r="A693" s="164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</row>
    <row r="694" spans="1:36" ht="12" customHeight="1">
      <c r="A694" s="164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</row>
    <row r="695" spans="1:36" ht="12" customHeight="1">
      <c r="A695" s="164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</row>
    <row r="696" spans="1:36" ht="12" customHeight="1">
      <c r="A696" s="164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</row>
    <row r="697" spans="1:36" ht="12" customHeight="1">
      <c r="A697" s="164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</row>
    <row r="698" spans="1:36" ht="12" customHeight="1">
      <c r="A698" s="164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</row>
    <row r="699" spans="1:36" ht="12" customHeight="1">
      <c r="A699" s="164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</row>
    <row r="700" spans="1:36" ht="12" customHeight="1">
      <c r="A700" s="164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</row>
    <row r="701" spans="1:36" ht="12" customHeight="1">
      <c r="A701" s="164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</row>
    <row r="702" spans="1:36" ht="12" customHeight="1">
      <c r="A702" s="164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</row>
    <row r="703" spans="1:36" ht="12" customHeight="1">
      <c r="A703" s="164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</row>
    <row r="704" spans="1:36" ht="12" customHeight="1">
      <c r="A704" s="164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</row>
    <row r="705" spans="1:36" ht="12" customHeight="1">
      <c r="A705" s="164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</row>
    <row r="706" spans="1:36" ht="12" customHeight="1">
      <c r="A706" s="164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</row>
    <row r="707" spans="1:36" ht="12" customHeight="1">
      <c r="A707" s="164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</row>
    <row r="708" spans="1:36" ht="12" customHeight="1">
      <c r="A708" s="164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</row>
    <row r="709" spans="1:36" ht="12" customHeight="1">
      <c r="A709" s="164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</row>
    <row r="710" spans="1:36" ht="12" customHeight="1">
      <c r="A710" s="164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</row>
    <row r="711" spans="1:36" ht="12" customHeight="1">
      <c r="A711" s="164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</row>
    <row r="712" spans="1:36" ht="12" customHeight="1">
      <c r="A712" s="164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</row>
    <row r="713" spans="1:36" ht="12" customHeight="1">
      <c r="A713" s="164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</row>
    <row r="714" spans="1:36" ht="12" customHeight="1">
      <c r="A714" s="164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</row>
    <row r="715" spans="1:36" ht="12" customHeight="1">
      <c r="A715" s="164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</row>
    <row r="716" spans="1:36" ht="12" customHeight="1">
      <c r="A716" s="164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</row>
    <row r="717" spans="1:36" ht="12" customHeight="1">
      <c r="A717" s="164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</row>
    <row r="718" spans="1:36" ht="12" customHeight="1">
      <c r="A718" s="164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</row>
    <row r="719" spans="1:36" ht="12" customHeight="1">
      <c r="A719" s="164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</row>
    <row r="720" spans="1:36" ht="12" customHeight="1">
      <c r="A720" s="164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</row>
    <row r="721" spans="1:36" ht="12" customHeight="1">
      <c r="A721" s="164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</row>
    <row r="722" spans="1:36" ht="12" customHeight="1">
      <c r="A722" s="164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</row>
    <row r="723" spans="1:36" ht="12" customHeight="1">
      <c r="A723" s="164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</row>
    <row r="724" spans="1:36" ht="12" customHeight="1">
      <c r="A724" s="164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</row>
    <row r="725" spans="1:36" ht="12" customHeight="1">
      <c r="A725" s="164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</row>
    <row r="726" spans="1:36" ht="12" customHeight="1">
      <c r="A726" s="164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</row>
    <row r="727" spans="1:36" ht="12" customHeight="1">
      <c r="A727" s="164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</row>
    <row r="728" spans="1:36" ht="12" customHeight="1">
      <c r="A728" s="164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</row>
    <row r="729" spans="1:36" ht="12" customHeight="1">
      <c r="A729" s="164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</row>
    <row r="730" spans="1:36" ht="12" customHeight="1">
      <c r="A730" s="164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</row>
    <row r="731" spans="1:36" ht="12" customHeight="1">
      <c r="A731" s="164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</row>
    <row r="732" spans="1:36" ht="12" customHeight="1">
      <c r="A732" s="164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</row>
    <row r="733" spans="1:36" ht="12" customHeight="1">
      <c r="A733" s="164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</row>
    <row r="734" spans="1:36" ht="12" customHeight="1">
      <c r="A734" s="164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</row>
    <row r="735" spans="1:36" ht="12" customHeight="1">
      <c r="A735" s="164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</row>
    <row r="736" spans="1:36" ht="12" customHeight="1">
      <c r="A736" s="164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</row>
    <row r="737" spans="1:36" ht="12" customHeight="1">
      <c r="A737" s="164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</row>
    <row r="738" spans="1:36" ht="12" customHeight="1">
      <c r="A738" s="164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</row>
    <row r="739" spans="1:36" ht="12" customHeight="1">
      <c r="A739" s="164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</row>
    <row r="740" spans="1:36" ht="12" customHeight="1">
      <c r="A740" s="164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</row>
    <row r="741" spans="1:36" ht="12" customHeight="1">
      <c r="A741" s="164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</row>
    <row r="742" spans="1:36" ht="12" customHeight="1">
      <c r="A742" s="164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</row>
    <row r="743" spans="1:36" ht="12" customHeight="1">
      <c r="A743" s="164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</row>
    <row r="744" spans="1:36" ht="12" customHeight="1">
      <c r="A744" s="164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</row>
    <row r="745" spans="1:36" ht="12" customHeight="1">
      <c r="A745" s="164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</row>
    <row r="746" spans="1:36" ht="12" customHeight="1">
      <c r="A746" s="164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</row>
    <row r="747" spans="1:36" ht="12" customHeight="1">
      <c r="A747" s="164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</row>
    <row r="748" spans="1:36" ht="12" customHeight="1">
      <c r="A748" s="164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</row>
    <row r="749" spans="1:36" ht="12" customHeight="1">
      <c r="A749" s="164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</row>
    <row r="750" spans="1:36" ht="12" customHeight="1">
      <c r="A750" s="164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</row>
    <row r="751" spans="1:36" ht="12" customHeight="1">
      <c r="A751" s="164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</row>
    <row r="752" spans="1:36" ht="12" customHeight="1">
      <c r="A752" s="164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</row>
    <row r="753" spans="1:36" ht="12" customHeight="1">
      <c r="A753" s="164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</row>
    <row r="754" spans="1:36" ht="12" customHeight="1">
      <c r="A754" s="164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</row>
    <row r="755" spans="1:36" ht="12" customHeight="1">
      <c r="A755" s="164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</row>
    <row r="756" spans="1:36" ht="12" customHeight="1">
      <c r="A756" s="164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</row>
    <row r="757" spans="1:36" ht="12" customHeight="1">
      <c r="A757" s="164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</row>
    <row r="758" spans="1:36" ht="12" customHeight="1">
      <c r="A758" s="164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</row>
    <row r="759" spans="1:36" ht="12" customHeight="1">
      <c r="A759" s="164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</row>
    <row r="760" spans="1:36" ht="12" customHeight="1">
      <c r="A760" s="164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</row>
    <row r="761" spans="1:36" ht="12" customHeight="1">
      <c r="A761" s="164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</row>
    <row r="762" spans="1:36" ht="12" customHeight="1">
      <c r="A762" s="164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</row>
    <row r="763" spans="1:36" ht="12" customHeight="1">
      <c r="A763" s="164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</row>
    <row r="764" spans="1:36" ht="12" customHeight="1">
      <c r="A764" s="164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</row>
    <row r="765" spans="1:36" ht="12" customHeight="1">
      <c r="A765" s="164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</row>
    <row r="766" spans="1:36" ht="12" customHeight="1">
      <c r="A766" s="164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</row>
    <row r="767" spans="1:36" ht="12" customHeight="1">
      <c r="A767" s="164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</row>
    <row r="768" spans="1:36" ht="12" customHeight="1">
      <c r="A768" s="164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</row>
    <row r="769" spans="1:36" ht="12" customHeight="1">
      <c r="A769" s="164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</row>
    <row r="770" spans="1:36" ht="12" customHeight="1">
      <c r="A770" s="164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</row>
    <row r="771" spans="1:36" ht="12" customHeight="1">
      <c r="A771" s="164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</row>
    <row r="772" spans="1:36" ht="12" customHeight="1">
      <c r="A772" s="164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</row>
    <row r="773" spans="1:36" ht="12" customHeight="1">
      <c r="A773" s="164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</row>
    <row r="774" spans="1:36" ht="12" customHeight="1">
      <c r="A774" s="164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</row>
    <row r="775" spans="1:36" ht="12" customHeight="1">
      <c r="A775" s="164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</row>
    <row r="776" spans="1:36" ht="12" customHeight="1">
      <c r="A776" s="164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</row>
    <row r="777" spans="1:36" ht="12" customHeight="1">
      <c r="A777" s="164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</row>
    <row r="778" spans="1:36" ht="12" customHeight="1">
      <c r="A778" s="164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</row>
    <row r="779" spans="1:36" ht="12" customHeight="1">
      <c r="A779" s="164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</row>
    <row r="780" spans="1:36" ht="12" customHeight="1">
      <c r="A780" s="164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</row>
    <row r="781" spans="1:36" ht="12" customHeight="1">
      <c r="A781" s="164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</row>
    <row r="782" spans="1:36" ht="12" customHeight="1">
      <c r="A782" s="164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</row>
    <row r="783" spans="1:36" ht="12" customHeight="1">
      <c r="A783" s="164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</row>
    <row r="784" spans="1:36" ht="12" customHeight="1">
      <c r="A784" s="164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</row>
    <row r="785" spans="1:36" ht="12" customHeight="1">
      <c r="A785" s="164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</row>
    <row r="786" spans="1:36" ht="12" customHeight="1">
      <c r="A786" s="164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</row>
    <row r="787" spans="1:36" ht="12" customHeight="1">
      <c r="A787" s="164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</row>
    <row r="788" spans="1:36" ht="12" customHeight="1">
      <c r="A788" s="164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</row>
    <row r="789" spans="1:36" ht="12" customHeight="1">
      <c r="A789" s="164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</row>
    <row r="790" spans="1:36" ht="12" customHeight="1">
      <c r="A790" s="164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</row>
    <row r="791" spans="1:36" ht="12" customHeight="1">
      <c r="A791" s="164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</row>
    <row r="792" spans="1:36" ht="12" customHeight="1">
      <c r="A792" s="164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</row>
    <row r="793" spans="1:36" ht="12" customHeight="1">
      <c r="A793" s="164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</row>
    <row r="794" spans="1:36" ht="12" customHeight="1">
      <c r="A794" s="164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</row>
    <row r="795" spans="1:36" ht="12" customHeight="1">
      <c r="A795" s="164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</row>
    <row r="796" spans="1:36" ht="12" customHeight="1">
      <c r="A796" s="164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</row>
    <row r="797" spans="1:36" ht="12" customHeight="1">
      <c r="A797" s="164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</row>
    <row r="798" spans="1:36" ht="12" customHeight="1">
      <c r="A798" s="164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</row>
    <row r="799" spans="1:36" ht="12" customHeight="1">
      <c r="A799" s="164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</row>
    <row r="800" spans="1:36" ht="12" customHeight="1">
      <c r="A800" s="164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</row>
    <row r="801" spans="1:36" ht="12" customHeight="1">
      <c r="A801" s="164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</row>
    <row r="802" spans="1:36" ht="12" customHeight="1">
      <c r="A802" s="164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</row>
    <row r="803" spans="1:36" ht="12" customHeight="1">
      <c r="A803" s="164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</row>
    <row r="804" spans="1:36" ht="12" customHeight="1">
      <c r="A804" s="164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</row>
    <row r="805" spans="1:36" ht="12" customHeight="1">
      <c r="A805" s="164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</row>
    <row r="806" spans="1:36" ht="12" customHeight="1">
      <c r="A806" s="164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</row>
    <row r="807" spans="1:36" ht="12" customHeight="1">
      <c r="A807" s="164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</row>
    <row r="808" spans="1:36" ht="12" customHeight="1">
      <c r="A808" s="164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</row>
    <row r="809" spans="1:36" ht="12" customHeight="1">
      <c r="A809" s="164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</row>
    <row r="810" spans="1:36" ht="12" customHeight="1">
      <c r="A810" s="164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</row>
    <row r="811" spans="1:36" ht="12" customHeight="1">
      <c r="A811" s="164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</row>
    <row r="812" spans="1:36" ht="12" customHeight="1">
      <c r="A812" s="164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</row>
    <row r="813" spans="1:36" ht="12" customHeight="1">
      <c r="A813" s="164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</row>
    <row r="814" spans="1:36" ht="12" customHeight="1">
      <c r="A814" s="164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</row>
    <row r="815" spans="1:36" ht="12" customHeight="1">
      <c r="A815" s="164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</row>
    <row r="816" spans="1:36" ht="12" customHeight="1">
      <c r="A816" s="164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</row>
    <row r="817" spans="1:36" ht="12" customHeight="1">
      <c r="A817" s="164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</row>
    <row r="818" spans="1:36" ht="12" customHeight="1">
      <c r="A818" s="164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</row>
    <row r="819" spans="1:36" ht="12" customHeight="1">
      <c r="A819" s="164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</row>
    <row r="820" spans="1:36" ht="12" customHeight="1">
      <c r="A820" s="164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</row>
    <row r="821" spans="1:36" ht="12" customHeight="1">
      <c r="A821" s="164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</row>
    <row r="822" spans="1:36" ht="12" customHeight="1">
      <c r="A822" s="164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</row>
    <row r="823" spans="1:36" ht="12" customHeight="1">
      <c r="A823" s="164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</row>
    <row r="824" spans="1:36" ht="12" customHeight="1">
      <c r="A824" s="164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</row>
    <row r="825" spans="1:36" ht="12" customHeight="1">
      <c r="A825" s="164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</row>
    <row r="826" spans="1:36" ht="12" customHeight="1">
      <c r="A826" s="164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</row>
    <row r="827" spans="1:36" ht="12" customHeight="1">
      <c r="A827" s="164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</row>
    <row r="828" spans="1:36" ht="12" customHeight="1">
      <c r="A828" s="164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</row>
    <row r="829" spans="1:36" ht="12" customHeight="1">
      <c r="A829" s="164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</row>
    <row r="830" spans="1:36" ht="12" customHeight="1">
      <c r="A830" s="164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</row>
    <row r="831" spans="1:36" ht="12" customHeight="1">
      <c r="A831" s="164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</row>
    <row r="832" spans="1:36" ht="12" customHeight="1">
      <c r="A832" s="164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</row>
    <row r="833" spans="1:36" ht="12" customHeight="1">
      <c r="A833" s="164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</row>
    <row r="834" spans="1:36" ht="12" customHeight="1">
      <c r="A834" s="164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</row>
    <row r="835" spans="1:36" ht="12" customHeight="1">
      <c r="A835" s="164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</row>
    <row r="836" spans="1:36" ht="12" customHeight="1">
      <c r="A836" s="164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</row>
    <row r="837" spans="1:36" ht="12" customHeight="1">
      <c r="A837" s="164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</row>
    <row r="838" spans="1:36" ht="12" customHeight="1">
      <c r="A838" s="164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</row>
    <row r="839" spans="1:36" ht="12" customHeight="1">
      <c r="A839" s="164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</row>
    <row r="840" spans="1:36" ht="12" customHeight="1">
      <c r="A840" s="164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</row>
    <row r="841" spans="1:36" ht="12" customHeight="1">
      <c r="A841" s="164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</row>
    <row r="842" spans="1:36" ht="12" customHeight="1">
      <c r="A842" s="164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</row>
    <row r="843" spans="1:36" ht="12" customHeight="1">
      <c r="A843" s="164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</row>
    <row r="844" spans="1:36" ht="12" customHeight="1">
      <c r="A844" s="164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</row>
    <row r="845" spans="1:36" ht="12" customHeight="1">
      <c r="A845" s="164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</row>
    <row r="846" spans="1:36" ht="12" customHeight="1">
      <c r="A846" s="164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</row>
    <row r="847" spans="1:36" ht="12" customHeight="1">
      <c r="A847" s="164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</row>
    <row r="848" spans="1:36" ht="12" customHeight="1">
      <c r="A848" s="164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</row>
    <row r="849" spans="1:36" ht="12" customHeight="1">
      <c r="A849" s="164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</row>
    <row r="850" spans="1:36" ht="12" customHeight="1">
      <c r="A850" s="164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</row>
    <row r="851" spans="1:36" ht="12" customHeight="1">
      <c r="A851" s="164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</row>
    <row r="852" spans="1:36" ht="12" customHeight="1">
      <c r="A852" s="164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</row>
    <row r="853" spans="1:36" ht="12" customHeight="1">
      <c r="A853" s="164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</row>
    <row r="854" spans="1:36" ht="12" customHeight="1">
      <c r="A854" s="164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</row>
    <row r="855" spans="1:36" ht="12" customHeight="1">
      <c r="A855" s="164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</row>
    <row r="856" spans="1:36" ht="12" customHeight="1">
      <c r="A856" s="164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</row>
    <row r="857" spans="1:36" ht="12" customHeight="1">
      <c r="A857" s="164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</row>
    <row r="858" spans="1:36" ht="12" customHeight="1">
      <c r="A858" s="164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</row>
    <row r="859" spans="1:36" ht="12" customHeight="1">
      <c r="A859" s="164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</row>
    <row r="860" spans="1:36" ht="12" customHeight="1">
      <c r="A860" s="164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</row>
    <row r="861" spans="1:36" ht="12" customHeight="1">
      <c r="A861" s="164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</row>
    <row r="862" spans="1:36" ht="12" customHeight="1">
      <c r="A862" s="164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</row>
    <row r="863" spans="1:36" ht="12" customHeight="1">
      <c r="A863" s="164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</row>
    <row r="864" spans="1:36" ht="12" customHeight="1">
      <c r="A864" s="164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</row>
    <row r="865" spans="1:36" ht="12" customHeight="1">
      <c r="A865" s="164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</row>
    <row r="866" spans="1:36" ht="12" customHeight="1">
      <c r="A866" s="164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</row>
    <row r="867" spans="1:36" ht="12" customHeight="1">
      <c r="A867" s="164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</row>
    <row r="868" spans="1:36" ht="12" customHeight="1">
      <c r="A868" s="164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</row>
    <row r="869" spans="1:36" ht="12" customHeight="1">
      <c r="A869" s="164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</row>
    <row r="870" spans="1:36" ht="12" customHeight="1">
      <c r="A870" s="164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</row>
    <row r="871" spans="1:36" ht="12" customHeight="1">
      <c r="A871" s="164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</row>
    <row r="872" spans="1:36" ht="12" customHeight="1">
      <c r="A872" s="164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</row>
    <row r="873" spans="1:36" ht="12" customHeight="1">
      <c r="A873" s="164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</row>
    <row r="874" spans="1:36" ht="12" customHeight="1">
      <c r="A874" s="164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</row>
    <row r="875" spans="1:36" ht="12" customHeight="1">
      <c r="A875" s="164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</row>
    <row r="876" spans="1:36" ht="12" customHeight="1">
      <c r="A876" s="164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</row>
    <row r="877" spans="1:36" ht="12" customHeight="1">
      <c r="A877" s="164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</row>
    <row r="878" spans="1:36" ht="12" customHeight="1">
      <c r="A878" s="164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</row>
    <row r="879" spans="1:36" ht="12" customHeight="1">
      <c r="A879" s="164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</row>
    <row r="880" spans="1:36" ht="12" customHeight="1">
      <c r="A880" s="164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</row>
    <row r="881" spans="1:36" ht="12" customHeight="1">
      <c r="A881" s="164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</row>
    <row r="882" spans="1:36" ht="12" customHeight="1">
      <c r="A882" s="164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</row>
    <row r="883" spans="1:36" ht="12" customHeight="1">
      <c r="A883" s="164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</row>
    <row r="884" spans="1:36" ht="12" customHeight="1">
      <c r="A884" s="164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</row>
    <row r="885" spans="1:36" ht="12" customHeight="1">
      <c r="A885" s="164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</row>
    <row r="886" spans="1:36" ht="12" customHeight="1">
      <c r="A886" s="164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</row>
    <row r="887" spans="1:36" ht="12" customHeight="1">
      <c r="A887" s="164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</row>
    <row r="888" spans="1:36" ht="12" customHeight="1">
      <c r="A888" s="164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</row>
    <row r="889" spans="1:36" ht="12" customHeight="1">
      <c r="A889" s="164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</row>
    <row r="890" spans="1:36" ht="12" customHeight="1">
      <c r="A890" s="164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</row>
    <row r="891" spans="1:36" ht="12" customHeight="1">
      <c r="A891" s="164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</row>
    <row r="892" spans="1:36" ht="12" customHeight="1">
      <c r="A892" s="164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</row>
    <row r="893" spans="1:36" ht="12" customHeight="1">
      <c r="A893" s="164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</row>
    <row r="894" spans="1:36" ht="12" customHeight="1">
      <c r="A894" s="164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</row>
    <row r="895" spans="1:36" ht="12" customHeight="1">
      <c r="A895" s="164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</row>
    <row r="896" spans="1:36" ht="12" customHeight="1">
      <c r="A896" s="164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</row>
    <row r="897" spans="1:36" ht="12" customHeight="1">
      <c r="A897" s="164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</row>
    <row r="898" spans="1:36" ht="12" customHeight="1">
      <c r="A898" s="164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</row>
    <row r="899" spans="1:36" ht="12" customHeight="1">
      <c r="A899" s="164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</row>
    <row r="900" spans="1:36" ht="12" customHeight="1">
      <c r="A900" s="164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</row>
    <row r="901" spans="1:36" ht="12" customHeight="1">
      <c r="A901" s="164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</row>
    <row r="902" spans="1:36" ht="12" customHeight="1">
      <c r="A902" s="164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</row>
    <row r="903" spans="1:36" ht="12" customHeight="1">
      <c r="A903" s="164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</row>
    <row r="904" spans="1:36" ht="12" customHeight="1">
      <c r="A904" s="164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</row>
    <row r="905" spans="1:36" ht="12" customHeight="1">
      <c r="A905" s="164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</row>
    <row r="906" spans="1:36" ht="12" customHeight="1">
      <c r="A906" s="164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</row>
    <row r="907" spans="1:36" ht="12" customHeight="1">
      <c r="A907" s="164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</row>
    <row r="908" spans="1:36" ht="12" customHeight="1">
      <c r="A908" s="164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</row>
    <row r="909" spans="1:36" ht="12" customHeight="1">
      <c r="A909" s="164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</row>
    <row r="910" spans="1:36" ht="12" customHeight="1">
      <c r="A910" s="164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</row>
    <row r="911" spans="1:36" ht="12" customHeight="1">
      <c r="A911" s="164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</row>
    <row r="912" spans="1:36" ht="12" customHeight="1">
      <c r="A912" s="164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</row>
    <row r="913" spans="1:36" ht="12" customHeight="1">
      <c r="A913" s="164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</row>
    <row r="914" spans="1:36" ht="12" customHeight="1">
      <c r="A914" s="164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</row>
    <row r="915" spans="1:36" ht="12" customHeight="1">
      <c r="A915" s="164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</row>
    <row r="916" spans="1:36" ht="12" customHeight="1">
      <c r="A916" s="164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</row>
    <row r="917" spans="1:36" ht="12" customHeight="1">
      <c r="A917" s="164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</row>
    <row r="918" spans="1:36" ht="12" customHeight="1">
      <c r="A918" s="164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</row>
    <row r="919" spans="1:36" ht="12" customHeight="1">
      <c r="A919" s="164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</row>
    <row r="920" spans="1:36" ht="12" customHeight="1">
      <c r="A920" s="164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</row>
    <row r="921" spans="1:36" ht="12" customHeight="1">
      <c r="A921" s="164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</row>
    <row r="922" spans="1:36" ht="12" customHeight="1">
      <c r="A922" s="164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</row>
    <row r="923" spans="1:36" ht="12" customHeight="1">
      <c r="A923" s="164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</row>
    <row r="924" spans="1:36" ht="12" customHeight="1">
      <c r="A924" s="164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</row>
    <row r="925" spans="1:36" ht="12" customHeight="1">
      <c r="A925" s="164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</row>
    <row r="926" spans="1:36" ht="12" customHeight="1">
      <c r="A926" s="164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</row>
    <row r="927" spans="1:36" ht="12" customHeight="1">
      <c r="A927" s="164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</row>
    <row r="928" spans="1:36" ht="12" customHeight="1">
      <c r="A928" s="164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</row>
    <row r="929" spans="1:36" ht="12" customHeight="1">
      <c r="A929" s="164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</row>
    <row r="930" spans="1:36" ht="12" customHeight="1">
      <c r="A930" s="164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</row>
    <row r="931" spans="1:36" ht="12" customHeight="1">
      <c r="A931" s="164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</row>
    <row r="932" spans="1:36" ht="12" customHeight="1">
      <c r="A932" s="164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</row>
    <row r="933" spans="1:36" ht="12" customHeight="1">
      <c r="A933" s="164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</row>
    <row r="934" spans="1:36" ht="12" customHeight="1">
      <c r="A934" s="164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</row>
    <row r="935" spans="1:36" ht="12" customHeight="1">
      <c r="A935" s="164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</row>
    <row r="936" spans="1:36" ht="12" customHeight="1">
      <c r="A936" s="164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</row>
    <row r="937" spans="1:36" ht="12" customHeight="1">
      <c r="A937" s="164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</row>
    <row r="938" spans="1:36" ht="12" customHeight="1">
      <c r="A938" s="164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</row>
    <row r="939" spans="1:36" ht="12" customHeight="1">
      <c r="A939" s="164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</row>
    <row r="940" spans="1:36" ht="12" customHeight="1">
      <c r="A940" s="164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</row>
    <row r="941" spans="1:36" ht="12" customHeight="1">
      <c r="A941" s="164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</row>
    <row r="942" spans="1:36" ht="12" customHeight="1">
      <c r="A942" s="164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</row>
    <row r="943" spans="1:36" ht="12" customHeight="1">
      <c r="A943" s="164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</row>
    <row r="944" spans="1:36" ht="12" customHeight="1">
      <c r="A944" s="164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</row>
    <row r="945" spans="1:36" ht="12" customHeight="1">
      <c r="A945" s="164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</row>
    <row r="946" spans="1:36" ht="12" customHeight="1">
      <c r="A946" s="164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</row>
    <row r="947" spans="1:36" ht="12" customHeight="1">
      <c r="A947" s="164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</row>
    <row r="948" spans="1:36" ht="12" customHeight="1">
      <c r="A948" s="164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</row>
    <row r="949" spans="1:36" ht="12" customHeight="1">
      <c r="A949" s="164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</row>
    <row r="950" spans="1:36" ht="12" customHeight="1">
      <c r="A950" s="164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</row>
    <row r="951" spans="1:36" ht="12" customHeight="1">
      <c r="A951" s="164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</row>
    <row r="952" spans="1:36" ht="12" customHeight="1">
      <c r="A952" s="164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</row>
    <row r="953" spans="1:36" ht="12" customHeight="1">
      <c r="A953" s="164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</row>
    <row r="954" spans="1:36" ht="12" customHeight="1">
      <c r="A954" s="164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</row>
    <row r="955" spans="1:36" ht="12" customHeight="1">
      <c r="A955" s="164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</row>
    <row r="956" spans="1:36" ht="12" customHeight="1">
      <c r="A956" s="164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</row>
    <row r="957" spans="1:36" ht="12" customHeight="1">
      <c r="A957" s="164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</row>
    <row r="958" spans="1:36" ht="12" customHeight="1">
      <c r="A958" s="164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</row>
    <row r="959" spans="1:36" ht="12" customHeight="1">
      <c r="A959" s="164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</row>
    <row r="960" spans="1:36" ht="12" customHeight="1">
      <c r="A960" s="164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</row>
    <row r="961" spans="1:36" ht="12" customHeight="1">
      <c r="A961" s="164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</row>
    <row r="962" spans="1:36" ht="12" customHeight="1">
      <c r="A962" s="164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</row>
    <row r="963" spans="1:36" ht="12" customHeight="1">
      <c r="A963" s="164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</row>
    <row r="964" spans="1:36" ht="12" customHeight="1">
      <c r="A964" s="164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</row>
    <row r="965" spans="1:36" ht="12" customHeight="1">
      <c r="A965" s="164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</row>
    <row r="966" spans="1:36" ht="12" customHeight="1">
      <c r="A966" s="164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  <c r="AG966" s="164"/>
      <c r="AH966" s="164"/>
      <c r="AI966" s="164"/>
      <c r="AJ966" s="164"/>
    </row>
    <row r="967" spans="1:36" ht="12" customHeight="1">
      <c r="A967" s="164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</row>
    <row r="968" spans="1:36" ht="12" customHeight="1">
      <c r="A968" s="164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</row>
    <row r="969" spans="1:36" ht="12" customHeight="1">
      <c r="A969" s="164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</row>
    <row r="970" spans="1:36" ht="12" customHeight="1">
      <c r="A970" s="164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</row>
    <row r="971" spans="1:36" ht="12" customHeight="1">
      <c r="A971" s="164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</row>
    <row r="972" spans="1:36" ht="12" customHeight="1">
      <c r="A972" s="164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</row>
    <row r="973" spans="1:36" ht="12" customHeight="1">
      <c r="A973" s="164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  <c r="AG973" s="164"/>
      <c r="AH973" s="164"/>
      <c r="AI973" s="164"/>
      <c r="AJ973" s="164"/>
    </row>
    <row r="974" spans="1:36" ht="12" customHeight="1">
      <c r="A974" s="164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  <c r="AG974" s="164"/>
      <c r="AH974" s="164"/>
      <c r="AI974" s="164"/>
      <c r="AJ974" s="164"/>
    </row>
    <row r="975" spans="1:36" ht="12" customHeight="1">
      <c r="A975" s="164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  <c r="AG975" s="164"/>
      <c r="AH975" s="164"/>
      <c r="AI975" s="164"/>
      <c r="AJ975" s="164"/>
    </row>
    <row r="976" spans="1:36" ht="12" customHeight="1">
      <c r="A976" s="164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  <c r="AG976" s="164"/>
      <c r="AH976" s="164"/>
      <c r="AI976" s="164"/>
      <c r="AJ976" s="164"/>
    </row>
    <row r="977" spans="1:36" ht="12" customHeight="1">
      <c r="A977" s="164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  <c r="AG977" s="164"/>
      <c r="AH977" s="164"/>
      <c r="AI977" s="164"/>
      <c r="AJ977" s="164"/>
    </row>
    <row r="978" spans="1:36" ht="12" customHeight="1">
      <c r="A978" s="164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  <c r="AG978" s="164"/>
      <c r="AH978" s="164"/>
      <c r="AI978" s="164"/>
      <c r="AJ978" s="164"/>
    </row>
    <row r="979" spans="1:36" ht="12" customHeight="1">
      <c r="A979" s="164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  <c r="AG979" s="164"/>
      <c r="AH979" s="164"/>
      <c r="AI979" s="164"/>
      <c r="AJ979" s="164"/>
    </row>
    <row r="980" spans="1:36" ht="12" customHeight="1">
      <c r="A980" s="164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  <c r="AG980" s="164"/>
      <c r="AH980" s="164"/>
      <c r="AI980" s="164"/>
      <c r="AJ980" s="164"/>
    </row>
    <row r="981" spans="1:36" ht="12" customHeight="1">
      <c r="A981" s="164"/>
      <c r="B981" s="164"/>
      <c r="C981" s="164"/>
      <c r="D981" s="164"/>
      <c r="E981" s="164"/>
      <c r="F981" s="164"/>
      <c r="G981" s="164"/>
      <c r="H981" s="164"/>
      <c r="I981" s="164"/>
      <c r="J981" s="164"/>
      <c r="K981" s="164"/>
      <c r="L981" s="164"/>
      <c r="M981" s="164"/>
      <c r="N981" s="164"/>
      <c r="O981" s="164"/>
      <c r="P981" s="164"/>
      <c r="Q981" s="164"/>
      <c r="R981" s="164"/>
      <c r="S981" s="164"/>
      <c r="T981" s="164"/>
      <c r="U981" s="164"/>
      <c r="V981" s="164"/>
      <c r="W981" s="164"/>
      <c r="X981" s="164"/>
      <c r="Y981" s="164"/>
      <c r="Z981" s="164"/>
      <c r="AA981" s="164"/>
      <c r="AB981" s="164"/>
      <c r="AC981" s="164"/>
      <c r="AD981" s="164"/>
      <c r="AE981" s="164"/>
      <c r="AF981" s="164"/>
      <c r="AG981" s="164"/>
      <c r="AH981" s="164"/>
      <c r="AI981" s="164"/>
      <c r="AJ981" s="164"/>
    </row>
    <row r="982" spans="1:36" ht="12" customHeight="1">
      <c r="A982" s="164"/>
      <c r="B982" s="164"/>
      <c r="C982" s="164"/>
      <c r="D982" s="164"/>
      <c r="E982" s="164"/>
      <c r="F982" s="164"/>
      <c r="G982" s="164"/>
      <c r="H982" s="164"/>
      <c r="I982" s="164"/>
      <c r="J982" s="164"/>
      <c r="K982" s="164"/>
      <c r="L982" s="164"/>
      <c r="M982" s="164"/>
      <c r="N982" s="164"/>
      <c r="O982" s="164"/>
      <c r="P982" s="164"/>
      <c r="Q982" s="164"/>
      <c r="R982" s="164"/>
      <c r="S982" s="164"/>
      <c r="T982" s="164"/>
      <c r="U982" s="164"/>
      <c r="V982" s="164"/>
      <c r="W982" s="164"/>
      <c r="X982" s="164"/>
      <c r="Y982" s="164"/>
      <c r="Z982" s="164"/>
      <c r="AA982" s="164"/>
      <c r="AB982" s="164"/>
      <c r="AC982" s="164"/>
      <c r="AD982" s="164"/>
      <c r="AE982" s="164"/>
      <c r="AF982" s="164"/>
      <c r="AG982" s="164"/>
      <c r="AH982" s="164"/>
      <c r="AI982" s="164"/>
      <c r="AJ982" s="164"/>
    </row>
    <row r="983" spans="1:36" ht="12" customHeight="1">
      <c r="A983" s="164"/>
      <c r="B983" s="164"/>
      <c r="C983" s="164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  <c r="N983" s="164"/>
      <c r="O983" s="164"/>
      <c r="P983" s="164"/>
      <c r="Q983" s="164"/>
      <c r="R983" s="164"/>
      <c r="S983" s="164"/>
      <c r="T983" s="164"/>
      <c r="U983" s="164"/>
      <c r="V983" s="164"/>
      <c r="W983" s="164"/>
      <c r="X983" s="164"/>
      <c r="Y983" s="164"/>
      <c r="Z983" s="164"/>
      <c r="AA983" s="164"/>
      <c r="AB983" s="164"/>
      <c r="AC983" s="164"/>
      <c r="AD983" s="164"/>
      <c r="AE983" s="164"/>
      <c r="AF983" s="164"/>
      <c r="AG983" s="164"/>
      <c r="AH983" s="164"/>
      <c r="AI983" s="164"/>
      <c r="AJ983" s="164"/>
    </row>
    <row r="984" spans="1:36" ht="12" customHeight="1">
      <c r="A984" s="164"/>
      <c r="B984" s="164"/>
      <c r="C984" s="164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  <c r="N984" s="164"/>
      <c r="O984" s="164"/>
      <c r="P984" s="164"/>
      <c r="Q984" s="164"/>
      <c r="R984" s="164"/>
      <c r="S984" s="164"/>
      <c r="T984" s="164"/>
      <c r="U984" s="164"/>
      <c r="V984" s="164"/>
      <c r="W984" s="164"/>
      <c r="X984" s="164"/>
      <c r="Y984" s="164"/>
      <c r="Z984" s="164"/>
      <c r="AA984" s="164"/>
      <c r="AB984" s="164"/>
      <c r="AC984" s="164"/>
      <c r="AD984" s="164"/>
      <c r="AE984" s="164"/>
      <c r="AF984" s="164"/>
      <c r="AG984" s="164"/>
      <c r="AH984" s="164"/>
      <c r="AI984" s="164"/>
      <c r="AJ984" s="164"/>
    </row>
    <row r="985" spans="1:36" ht="12" customHeight="1">
      <c r="A985" s="164"/>
      <c r="B985" s="164"/>
      <c r="C985" s="164"/>
      <c r="D985" s="164"/>
      <c r="E985" s="164"/>
      <c r="F985" s="164"/>
      <c r="G985" s="164"/>
      <c r="H985" s="164"/>
      <c r="I985" s="164"/>
      <c r="J985" s="164"/>
      <c r="K985" s="164"/>
      <c r="L985" s="164"/>
      <c r="M985" s="164"/>
      <c r="N985" s="164"/>
      <c r="O985" s="164"/>
      <c r="P985" s="164"/>
      <c r="Q985" s="164"/>
      <c r="R985" s="164"/>
      <c r="S985" s="164"/>
      <c r="T985" s="164"/>
      <c r="U985" s="164"/>
      <c r="V985" s="164"/>
      <c r="W985" s="164"/>
      <c r="X985" s="164"/>
      <c r="Y985" s="164"/>
      <c r="Z985" s="164"/>
      <c r="AA985" s="164"/>
      <c r="AB985" s="164"/>
      <c r="AC985" s="164"/>
      <c r="AD985" s="164"/>
      <c r="AE985" s="164"/>
      <c r="AF985" s="164"/>
      <c r="AG985" s="164"/>
      <c r="AH985" s="164"/>
      <c r="AI985" s="164"/>
      <c r="AJ985" s="164"/>
    </row>
    <row r="986" spans="1:36" ht="12" customHeight="1">
      <c r="A986" s="164"/>
      <c r="B986" s="164"/>
      <c r="C986" s="164"/>
      <c r="D986" s="164"/>
      <c r="E986" s="164"/>
      <c r="F986" s="164"/>
      <c r="G986" s="164"/>
      <c r="H986" s="164"/>
      <c r="I986" s="164"/>
      <c r="J986" s="164"/>
      <c r="K986" s="164"/>
      <c r="L986" s="164"/>
      <c r="M986" s="164"/>
      <c r="N986" s="164"/>
      <c r="O986" s="164"/>
      <c r="P986" s="164"/>
      <c r="Q986" s="164"/>
      <c r="R986" s="164"/>
      <c r="S986" s="164"/>
      <c r="T986" s="164"/>
      <c r="U986" s="164"/>
      <c r="V986" s="164"/>
      <c r="W986" s="164"/>
      <c r="X986" s="164"/>
      <c r="Y986" s="164"/>
      <c r="Z986" s="164"/>
      <c r="AA986" s="164"/>
      <c r="AB986" s="164"/>
      <c r="AC986" s="164"/>
      <c r="AD986" s="164"/>
      <c r="AE986" s="164"/>
      <c r="AF986" s="164"/>
      <c r="AG986" s="164"/>
      <c r="AH986" s="164"/>
      <c r="AI986" s="164"/>
      <c r="AJ986" s="164"/>
    </row>
    <row r="987" spans="1:36" ht="12" customHeight="1">
      <c r="A987" s="164"/>
      <c r="B987" s="164"/>
      <c r="C987" s="164"/>
      <c r="D987" s="164"/>
      <c r="E987" s="164"/>
      <c r="F987" s="164"/>
      <c r="G987" s="164"/>
      <c r="H987" s="164"/>
      <c r="I987" s="164"/>
      <c r="J987" s="164"/>
      <c r="K987" s="164"/>
      <c r="L987" s="164"/>
      <c r="M987" s="164"/>
      <c r="N987" s="164"/>
      <c r="O987" s="164"/>
      <c r="P987" s="164"/>
      <c r="Q987" s="164"/>
      <c r="R987" s="164"/>
      <c r="S987" s="164"/>
      <c r="T987" s="164"/>
      <c r="U987" s="164"/>
      <c r="V987" s="164"/>
      <c r="W987" s="164"/>
      <c r="X987" s="164"/>
      <c r="Y987" s="164"/>
      <c r="Z987" s="164"/>
      <c r="AA987" s="164"/>
      <c r="AB987" s="164"/>
      <c r="AC987" s="164"/>
      <c r="AD987" s="164"/>
      <c r="AE987" s="164"/>
      <c r="AF987" s="164"/>
      <c r="AG987" s="164"/>
      <c r="AH987" s="164"/>
      <c r="AI987" s="164"/>
      <c r="AJ987" s="164"/>
    </row>
    <row r="988" spans="1:36" ht="12" customHeight="1">
      <c r="A988" s="164"/>
      <c r="B988" s="164"/>
      <c r="C988" s="164"/>
      <c r="D988" s="164"/>
      <c r="E988" s="164"/>
      <c r="F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V988" s="164"/>
      <c r="W988" s="164"/>
      <c r="X988" s="164"/>
      <c r="Y988" s="164"/>
      <c r="Z988" s="164"/>
      <c r="AA988" s="164"/>
      <c r="AB988" s="164"/>
      <c r="AC988" s="164"/>
      <c r="AD988" s="164"/>
      <c r="AE988" s="164"/>
      <c r="AF988" s="164"/>
      <c r="AG988" s="164"/>
      <c r="AH988" s="164"/>
      <c r="AI988" s="164"/>
      <c r="AJ988" s="164"/>
    </row>
    <row r="989" spans="1:36" ht="12" customHeight="1">
      <c r="A989" s="164"/>
      <c r="B989" s="164"/>
      <c r="C989" s="164"/>
      <c r="D989" s="164"/>
      <c r="E989" s="164"/>
      <c r="F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V989" s="164"/>
      <c r="W989" s="164"/>
      <c r="X989" s="164"/>
      <c r="Y989" s="164"/>
      <c r="Z989" s="164"/>
      <c r="AA989" s="164"/>
      <c r="AB989" s="164"/>
      <c r="AC989" s="164"/>
      <c r="AD989" s="164"/>
      <c r="AE989" s="164"/>
      <c r="AF989" s="164"/>
      <c r="AG989" s="164"/>
      <c r="AH989" s="164"/>
      <c r="AI989" s="164"/>
      <c r="AJ989" s="164"/>
    </row>
    <row r="990" spans="1:36" ht="12" customHeight="1">
      <c r="A990" s="164"/>
      <c r="B990" s="164"/>
      <c r="C990" s="164"/>
      <c r="D990" s="164"/>
      <c r="E990" s="164"/>
      <c r="F990" s="164"/>
      <c r="G990" s="164"/>
      <c r="H990" s="164"/>
      <c r="I990" s="164"/>
      <c r="J990" s="164"/>
      <c r="K990" s="164"/>
      <c r="L990" s="164"/>
      <c r="M990" s="164"/>
      <c r="N990" s="164"/>
      <c r="O990" s="164"/>
      <c r="P990" s="164"/>
      <c r="Q990" s="164"/>
      <c r="R990" s="164"/>
      <c r="S990" s="164"/>
      <c r="T990" s="164"/>
      <c r="U990" s="164"/>
      <c r="V990" s="164"/>
      <c r="W990" s="164"/>
      <c r="X990" s="164"/>
      <c r="Y990" s="164"/>
      <c r="Z990" s="164"/>
      <c r="AA990" s="164"/>
      <c r="AB990" s="164"/>
      <c r="AC990" s="164"/>
      <c r="AD990" s="164"/>
      <c r="AE990" s="164"/>
      <c r="AF990" s="164"/>
      <c r="AG990" s="164"/>
      <c r="AH990" s="164"/>
      <c r="AI990" s="164"/>
      <c r="AJ990" s="164"/>
    </row>
    <row r="991" spans="1:36" ht="12" customHeight="1">
      <c r="A991" s="164"/>
      <c r="B991" s="164"/>
      <c r="C991" s="164"/>
      <c r="D991" s="164"/>
      <c r="E991" s="164"/>
      <c r="F991" s="164"/>
      <c r="G991" s="164"/>
      <c r="H991" s="164"/>
      <c r="I991" s="164"/>
      <c r="J991" s="164"/>
      <c r="K991" s="164"/>
      <c r="L991" s="164"/>
      <c r="M991" s="164"/>
      <c r="N991" s="164"/>
      <c r="O991" s="164"/>
      <c r="P991" s="164"/>
      <c r="Q991" s="164"/>
      <c r="R991" s="164"/>
      <c r="S991" s="164"/>
      <c r="T991" s="164"/>
      <c r="U991" s="164"/>
      <c r="V991" s="164"/>
      <c r="W991" s="164"/>
      <c r="X991" s="164"/>
      <c r="Y991" s="164"/>
      <c r="Z991" s="164"/>
      <c r="AA991" s="164"/>
      <c r="AB991" s="164"/>
      <c r="AC991" s="164"/>
      <c r="AD991" s="164"/>
      <c r="AE991" s="164"/>
      <c r="AF991" s="164"/>
      <c r="AG991" s="164"/>
      <c r="AH991" s="164"/>
      <c r="AI991" s="164"/>
      <c r="AJ991" s="164"/>
    </row>
    <row r="992" spans="1:36" ht="12" customHeight="1">
      <c r="A992" s="164"/>
      <c r="B992" s="164"/>
      <c r="C992" s="164"/>
      <c r="D992" s="164"/>
      <c r="E992" s="164"/>
      <c r="F992" s="164"/>
      <c r="G992" s="164"/>
      <c r="H992" s="164"/>
      <c r="I992" s="164"/>
      <c r="J992" s="164"/>
      <c r="K992" s="164"/>
      <c r="L992" s="164"/>
      <c r="M992" s="164"/>
      <c r="N992" s="164"/>
      <c r="O992" s="164"/>
      <c r="P992" s="164"/>
      <c r="Q992" s="164"/>
      <c r="R992" s="164"/>
      <c r="S992" s="164"/>
      <c r="T992" s="164"/>
      <c r="U992" s="164"/>
      <c r="V992" s="164"/>
      <c r="W992" s="164"/>
      <c r="X992" s="164"/>
      <c r="Y992" s="164"/>
      <c r="Z992" s="164"/>
      <c r="AA992" s="164"/>
      <c r="AB992" s="164"/>
      <c r="AC992" s="164"/>
      <c r="AD992" s="164"/>
      <c r="AE992" s="164"/>
      <c r="AF992" s="164"/>
      <c r="AG992" s="164"/>
      <c r="AH992" s="164"/>
      <c r="AI992" s="164"/>
      <c r="AJ992" s="164"/>
    </row>
    <row r="993" spans="1:36" ht="12" customHeight="1">
      <c r="A993" s="164"/>
      <c r="B993" s="164"/>
      <c r="C993" s="164"/>
      <c r="D993" s="164"/>
      <c r="E993" s="164"/>
      <c r="F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V993" s="164"/>
      <c r="W993" s="164"/>
      <c r="X993" s="164"/>
      <c r="Y993" s="164"/>
      <c r="Z993" s="164"/>
      <c r="AA993" s="164"/>
      <c r="AB993" s="164"/>
      <c r="AC993" s="164"/>
      <c r="AD993" s="164"/>
      <c r="AE993" s="164"/>
      <c r="AF993" s="164"/>
      <c r="AG993" s="164"/>
      <c r="AH993" s="164"/>
      <c r="AI993" s="164"/>
      <c r="AJ993" s="164"/>
    </row>
    <row r="994" spans="1:36" ht="12" customHeight="1">
      <c r="A994" s="164"/>
      <c r="B994" s="164"/>
      <c r="C994" s="164"/>
      <c r="D994" s="164"/>
      <c r="E994" s="164"/>
      <c r="F994" s="164"/>
      <c r="G994" s="164"/>
      <c r="H994" s="164"/>
      <c r="I994" s="164"/>
      <c r="J994" s="164"/>
      <c r="K994" s="164"/>
      <c r="L994" s="164"/>
      <c r="M994" s="164"/>
      <c r="N994" s="164"/>
      <c r="O994" s="164"/>
      <c r="P994" s="164"/>
      <c r="Q994" s="164"/>
      <c r="R994" s="164"/>
      <c r="S994" s="164"/>
      <c r="T994" s="164"/>
      <c r="U994" s="164"/>
      <c r="V994" s="164"/>
      <c r="W994" s="164"/>
      <c r="X994" s="164"/>
      <c r="Y994" s="164"/>
      <c r="Z994" s="164"/>
      <c r="AA994" s="164"/>
      <c r="AB994" s="164"/>
      <c r="AC994" s="164"/>
      <c r="AD994" s="164"/>
      <c r="AE994" s="164"/>
      <c r="AF994" s="164"/>
      <c r="AG994" s="164"/>
      <c r="AH994" s="164"/>
      <c r="AI994" s="164"/>
      <c r="AJ994" s="164"/>
    </row>
    <row r="995" spans="1:36" ht="12" customHeight="1">
      <c r="A995" s="164"/>
      <c r="B995" s="164"/>
      <c r="C995" s="164"/>
      <c r="D995" s="164"/>
      <c r="E995" s="164"/>
      <c r="F995" s="164"/>
      <c r="G995" s="164"/>
      <c r="H995" s="164"/>
      <c r="I995" s="164"/>
      <c r="J995" s="164"/>
      <c r="K995" s="164"/>
      <c r="L995" s="164"/>
      <c r="M995" s="164"/>
      <c r="N995" s="164"/>
      <c r="O995" s="164"/>
      <c r="P995" s="164"/>
      <c r="Q995" s="164"/>
      <c r="R995" s="164"/>
      <c r="S995" s="164"/>
      <c r="T995" s="164"/>
      <c r="U995" s="164"/>
      <c r="V995" s="164"/>
      <c r="W995" s="164"/>
      <c r="X995" s="164"/>
      <c r="Y995" s="164"/>
      <c r="Z995" s="164"/>
      <c r="AA995" s="164"/>
      <c r="AB995" s="164"/>
      <c r="AC995" s="164"/>
      <c r="AD995" s="164"/>
      <c r="AE995" s="164"/>
      <c r="AF995" s="164"/>
      <c r="AG995" s="164"/>
      <c r="AH995" s="164"/>
      <c r="AI995" s="164"/>
      <c r="AJ995" s="164"/>
    </row>
    <row r="996" spans="1:36" ht="12" customHeight="1">
      <c r="A996" s="164"/>
      <c r="B996" s="164"/>
      <c r="C996" s="164"/>
      <c r="D996" s="164"/>
      <c r="E996" s="164"/>
      <c r="F996" s="164"/>
      <c r="G996" s="164"/>
      <c r="H996" s="164"/>
      <c r="I996" s="164"/>
      <c r="J996" s="164"/>
      <c r="K996" s="164"/>
      <c r="L996" s="164"/>
      <c r="M996" s="164"/>
      <c r="N996" s="164"/>
      <c r="O996" s="164"/>
      <c r="P996" s="164"/>
      <c r="Q996" s="164"/>
      <c r="R996" s="164"/>
      <c r="S996" s="164"/>
      <c r="T996" s="164"/>
      <c r="U996" s="164"/>
      <c r="V996" s="164"/>
      <c r="W996" s="164"/>
      <c r="X996" s="164"/>
      <c r="Y996" s="164"/>
      <c r="Z996" s="164"/>
      <c r="AA996" s="164"/>
      <c r="AB996" s="164"/>
      <c r="AC996" s="164"/>
      <c r="AD996" s="164"/>
      <c r="AE996" s="164"/>
      <c r="AF996" s="164"/>
      <c r="AG996" s="164"/>
      <c r="AH996" s="164"/>
      <c r="AI996" s="164"/>
      <c r="AJ996" s="164"/>
    </row>
    <row r="997" spans="1:36" ht="12" customHeight="1">
      <c r="A997" s="164"/>
      <c r="B997" s="164"/>
      <c r="C997" s="164"/>
      <c r="D997" s="164"/>
      <c r="E997" s="164"/>
      <c r="F997" s="164"/>
      <c r="G997" s="164"/>
      <c r="H997" s="164"/>
      <c r="I997" s="164"/>
      <c r="J997" s="164"/>
      <c r="K997" s="164"/>
      <c r="L997" s="164"/>
      <c r="M997" s="164"/>
      <c r="N997" s="164"/>
      <c r="O997" s="164"/>
      <c r="P997" s="164"/>
      <c r="Q997" s="164"/>
      <c r="R997" s="164"/>
      <c r="S997" s="164"/>
      <c r="T997" s="164"/>
      <c r="U997" s="164"/>
      <c r="V997" s="164"/>
      <c r="W997" s="164"/>
      <c r="X997" s="164"/>
      <c r="Y997" s="164"/>
      <c r="Z997" s="164"/>
      <c r="AA997" s="164"/>
      <c r="AB997" s="164"/>
      <c r="AC997" s="164"/>
      <c r="AD997" s="164"/>
      <c r="AE997" s="164"/>
      <c r="AF997" s="164"/>
      <c r="AG997" s="164"/>
      <c r="AH997" s="164"/>
      <c r="AI997" s="164"/>
      <c r="AJ997" s="164"/>
    </row>
    <row r="998" spans="1:36" ht="12" customHeight="1">
      <c r="A998" s="164"/>
      <c r="B998" s="164"/>
      <c r="C998" s="164"/>
      <c r="D998" s="164"/>
      <c r="E998" s="164"/>
      <c r="F998" s="164"/>
      <c r="G998" s="164"/>
      <c r="H998" s="164"/>
      <c r="I998" s="164"/>
      <c r="J998" s="164"/>
      <c r="K998" s="164"/>
      <c r="L998" s="164"/>
      <c r="M998" s="164"/>
      <c r="N998" s="164"/>
      <c r="O998" s="164"/>
      <c r="P998" s="164"/>
      <c r="Q998" s="164"/>
      <c r="R998" s="164"/>
      <c r="S998" s="164"/>
      <c r="T998" s="164"/>
      <c r="U998" s="164"/>
      <c r="V998" s="164"/>
      <c r="W998" s="164"/>
      <c r="X998" s="164"/>
      <c r="Y998" s="164"/>
      <c r="Z998" s="164"/>
      <c r="AA998" s="164"/>
      <c r="AB998" s="164"/>
      <c r="AC998" s="164"/>
      <c r="AD998" s="164"/>
      <c r="AE998" s="164"/>
      <c r="AF998" s="164"/>
      <c r="AG998" s="164"/>
      <c r="AH998" s="164"/>
      <c r="AI998" s="164"/>
      <c r="AJ998" s="164"/>
    </row>
    <row r="999" spans="1:36" ht="12" customHeight="1">
      <c r="A999" s="164"/>
      <c r="B999" s="164"/>
      <c r="C999" s="164"/>
      <c r="D999" s="164"/>
      <c r="E999" s="164"/>
      <c r="F999" s="164"/>
      <c r="G999" s="164"/>
      <c r="H999" s="164"/>
      <c r="I999" s="164"/>
      <c r="J999" s="164"/>
      <c r="K999" s="164"/>
      <c r="L999" s="164"/>
      <c r="M999" s="164"/>
      <c r="N999" s="164"/>
      <c r="O999" s="164"/>
      <c r="P999" s="164"/>
      <c r="Q999" s="164"/>
      <c r="R999" s="164"/>
      <c r="S999" s="164"/>
      <c r="T999" s="164"/>
      <c r="U999" s="164"/>
      <c r="V999" s="164"/>
      <c r="W999" s="164"/>
      <c r="X999" s="164"/>
      <c r="Y999" s="164"/>
      <c r="Z999" s="164"/>
      <c r="AA999" s="164"/>
      <c r="AB999" s="164"/>
      <c r="AC999" s="164"/>
      <c r="AD999" s="164"/>
      <c r="AE999" s="164"/>
      <c r="AF999" s="164"/>
      <c r="AG999" s="164"/>
      <c r="AH999" s="164"/>
      <c r="AI999" s="164"/>
      <c r="AJ999" s="164"/>
    </row>
    <row r="1000" spans="1:36" ht="12" customHeight="1">
      <c r="A1000" s="164"/>
      <c r="B1000" s="164"/>
      <c r="C1000" s="164"/>
      <c r="D1000" s="164"/>
      <c r="E1000" s="164"/>
      <c r="F1000" s="164"/>
      <c r="G1000" s="164"/>
      <c r="H1000" s="164"/>
      <c r="I1000" s="164"/>
      <c r="J1000" s="164"/>
      <c r="K1000" s="164"/>
      <c r="L1000" s="164"/>
      <c r="M1000" s="164"/>
      <c r="N1000" s="164"/>
      <c r="O1000" s="164"/>
      <c r="P1000" s="164"/>
      <c r="Q1000" s="164"/>
      <c r="R1000" s="164"/>
      <c r="S1000" s="164"/>
      <c r="T1000" s="164"/>
      <c r="U1000" s="164"/>
      <c r="V1000" s="164"/>
      <c r="W1000" s="164"/>
      <c r="X1000" s="164"/>
      <c r="Y1000" s="164"/>
      <c r="Z1000" s="164"/>
      <c r="AA1000" s="164"/>
      <c r="AB1000" s="164"/>
      <c r="AC1000" s="164"/>
      <c r="AD1000" s="164"/>
      <c r="AE1000" s="164"/>
      <c r="AF1000" s="164"/>
      <c r="AG1000" s="164"/>
      <c r="AH1000" s="164"/>
      <c r="AI1000" s="164"/>
      <c r="AJ1000" s="164"/>
    </row>
  </sheetData>
  <mergeCells count="10">
    <mergeCell ref="W2:X2"/>
    <mergeCell ref="Z2:AA2"/>
    <mergeCell ref="AC2:AD2"/>
    <mergeCell ref="B2:C2"/>
    <mergeCell ref="E2:F2"/>
    <mergeCell ref="H2:I2"/>
    <mergeCell ref="K2:L2"/>
    <mergeCell ref="N2:O2"/>
    <mergeCell ref="Q2:R2"/>
    <mergeCell ref="T2:U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4" workbookViewId="0"/>
  </sheetViews>
  <sheetFormatPr baseColWidth="10" defaultColWidth="14.5" defaultRowHeight="15" customHeight="1"/>
  <cols>
    <col min="1" max="1" width="41.33203125" customWidth="1"/>
    <col min="2" max="2" width="9" hidden="1" customWidth="1"/>
    <col min="3" max="3" width="21" customWidth="1"/>
    <col min="4" max="4" width="17.33203125" customWidth="1"/>
    <col min="5" max="5" width="29.83203125" customWidth="1"/>
    <col min="6" max="6" width="18.6640625" customWidth="1"/>
    <col min="7" max="7" width="21.83203125" customWidth="1"/>
    <col min="8" max="8" width="19.33203125" customWidth="1"/>
    <col min="9" max="9" width="18.83203125" customWidth="1"/>
    <col min="10" max="10" width="21.1640625" customWidth="1"/>
    <col min="11" max="12" width="21.33203125" customWidth="1"/>
    <col min="13" max="13" width="39.6640625" customWidth="1"/>
    <col min="14" max="16" width="14.6640625" customWidth="1"/>
    <col min="17" max="25" width="14.1640625" customWidth="1"/>
    <col min="26" max="26" width="16.83203125" customWidth="1"/>
  </cols>
  <sheetData>
    <row r="1" spans="1:26" ht="17.25" hidden="1" customHeight="1">
      <c r="A1" s="153" t="s">
        <v>97</v>
      </c>
      <c r="B1" s="153" t="s">
        <v>96</v>
      </c>
      <c r="C1" s="183" t="s">
        <v>47</v>
      </c>
      <c r="D1" s="148"/>
      <c r="E1" s="148"/>
      <c r="F1" s="148"/>
      <c r="G1" s="148"/>
      <c r="H1" s="148"/>
      <c r="I1" s="184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39"/>
    </row>
    <row r="2" spans="1:26" ht="12.75" hidden="1" customHeight="1">
      <c r="A2" s="155"/>
      <c r="B2" s="154" t="s">
        <v>98</v>
      </c>
      <c r="C2" s="185" t="e">
        <f>SUM(C3:C12)</f>
        <v>#REF!</v>
      </c>
      <c r="D2" s="148"/>
      <c r="E2" s="148"/>
      <c r="F2" s="148"/>
      <c r="G2" s="148"/>
      <c r="H2" s="148"/>
      <c r="I2" s="184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39"/>
    </row>
    <row r="3" spans="1:26" ht="12.75" hidden="1" customHeight="1">
      <c r="A3" s="156" t="s">
        <v>99</v>
      </c>
      <c r="B3" s="156">
        <v>111302</v>
      </c>
      <c r="C3" s="186" t="e">
        <f>+IF('[1]CESTE UND'!E14="EDU CONTINUA",'[1]CESTE UND'!$E$293,"")</f>
        <v>#REF!</v>
      </c>
      <c r="D3" s="148"/>
      <c r="E3" s="148"/>
      <c r="F3" s="148"/>
      <c r="G3" s="148"/>
      <c r="H3" s="148"/>
      <c r="I3" s="184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39"/>
    </row>
    <row r="4" spans="1:26" ht="12.75" hidden="1" customHeight="1">
      <c r="A4" s="156" t="s">
        <v>100</v>
      </c>
      <c r="B4" s="156">
        <v>111303</v>
      </c>
      <c r="C4" s="186"/>
      <c r="D4" s="148"/>
      <c r="E4" s="148"/>
      <c r="F4" s="148"/>
      <c r="G4" s="148"/>
      <c r="H4" s="148"/>
      <c r="I4" s="184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39"/>
    </row>
    <row r="5" spans="1:26" ht="12.75" hidden="1" customHeight="1">
      <c r="A5" s="156" t="s">
        <v>101</v>
      </c>
      <c r="B5" s="156">
        <v>111304</v>
      </c>
      <c r="C5" s="186" t="e">
        <f>+IF('[1]CESTE UND'!$E$14="ASCON",'[1]CESTE UND'!$E$293,"")</f>
        <v>#REF!</v>
      </c>
      <c r="D5" s="148"/>
      <c r="E5" s="148"/>
      <c r="F5" s="148"/>
      <c r="G5" s="148"/>
      <c r="H5" s="148"/>
      <c r="I5" s="184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39"/>
    </row>
    <row r="6" spans="1:26" ht="12.75" hidden="1" customHeight="1">
      <c r="A6" s="156" t="s">
        <v>102</v>
      </c>
      <c r="B6" s="156">
        <v>111305</v>
      </c>
      <c r="C6" s="186"/>
      <c r="D6" s="148"/>
      <c r="E6" s="148"/>
      <c r="F6" s="148"/>
      <c r="G6" s="148"/>
      <c r="H6" s="148"/>
      <c r="I6" s="184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39"/>
    </row>
    <row r="7" spans="1:26" ht="12.75" hidden="1" customHeight="1">
      <c r="A7" s="156" t="s">
        <v>103</v>
      </c>
      <c r="B7" s="156">
        <v>111402</v>
      </c>
      <c r="C7" s="186"/>
      <c r="D7" s="148"/>
      <c r="E7" s="148"/>
      <c r="F7" s="148"/>
      <c r="G7" s="148"/>
      <c r="H7" s="148"/>
      <c r="I7" s="184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39"/>
    </row>
    <row r="8" spans="1:26" ht="12.75" hidden="1" customHeight="1">
      <c r="A8" s="157" t="s">
        <v>104</v>
      </c>
      <c r="B8" s="157">
        <v>11140204</v>
      </c>
      <c r="C8" s="186"/>
      <c r="D8" s="148"/>
      <c r="E8" s="148"/>
      <c r="F8" s="148"/>
      <c r="G8" s="148"/>
      <c r="H8" s="148"/>
      <c r="I8" s="184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39"/>
    </row>
    <row r="9" spans="1:26" ht="12.75" hidden="1" customHeight="1">
      <c r="A9" s="157" t="s">
        <v>105</v>
      </c>
      <c r="B9" s="157">
        <v>11140205</v>
      </c>
      <c r="C9" s="186"/>
      <c r="D9" s="148"/>
      <c r="E9" s="148"/>
      <c r="F9" s="148"/>
      <c r="G9" s="148"/>
      <c r="H9" s="148"/>
      <c r="I9" s="184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39"/>
    </row>
    <row r="10" spans="1:26" ht="12.75" hidden="1" customHeight="1">
      <c r="A10" s="157" t="s">
        <v>106</v>
      </c>
      <c r="B10" s="157">
        <v>11140206</v>
      </c>
      <c r="C10" s="186"/>
      <c r="D10" s="148"/>
      <c r="E10" s="148"/>
      <c r="F10" s="148"/>
      <c r="G10" s="148"/>
      <c r="H10" s="148"/>
      <c r="I10" s="184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39"/>
    </row>
    <row r="11" spans="1:26" ht="12.75" hidden="1" customHeight="1">
      <c r="A11" s="157" t="s">
        <v>107</v>
      </c>
      <c r="B11" s="157">
        <v>11140211</v>
      </c>
      <c r="C11" s="186"/>
      <c r="D11" s="148"/>
      <c r="E11" s="148"/>
      <c r="F11" s="148"/>
      <c r="G11" s="148"/>
      <c r="H11" s="148"/>
      <c r="I11" s="184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39"/>
    </row>
    <row r="12" spans="1:26" ht="12.75" hidden="1" customHeight="1">
      <c r="A12" s="156" t="s">
        <v>108</v>
      </c>
      <c r="B12" s="156">
        <v>12</v>
      </c>
      <c r="C12" s="186"/>
      <c r="D12" s="148"/>
      <c r="E12" s="148"/>
      <c r="F12" s="148"/>
      <c r="G12" s="148"/>
      <c r="H12" s="148"/>
      <c r="I12" s="184"/>
      <c r="J12" s="148"/>
      <c r="K12" s="187" t="s">
        <v>364</v>
      </c>
      <c r="L12" s="188"/>
      <c r="M12" s="188"/>
      <c r="N12" s="148"/>
      <c r="O12" s="148"/>
      <c r="P12" s="148" t="s">
        <v>109</v>
      </c>
      <c r="Q12" s="148"/>
      <c r="R12" s="148"/>
      <c r="S12" s="148"/>
      <c r="T12" s="148"/>
      <c r="U12" s="148"/>
      <c r="V12" s="148"/>
      <c r="W12" s="148"/>
      <c r="X12" s="148"/>
      <c r="Y12" s="148"/>
      <c r="Z12" s="139"/>
    </row>
    <row r="13" spans="1:26" ht="12.75" hidden="1" customHeight="1">
      <c r="A13" s="155"/>
      <c r="B13" s="154" t="s">
        <v>83</v>
      </c>
      <c r="C13" s="185" t="e">
        <f>+C14+C78+C189+C220+C261+C292+C323+C354+C365+C376</f>
        <v>#DIV/0!</v>
      </c>
      <c r="D13" s="148"/>
      <c r="E13" s="148"/>
      <c r="F13" s="148"/>
      <c r="G13" s="148"/>
      <c r="H13" s="148"/>
      <c r="I13" s="184"/>
      <c r="J13" s="148"/>
      <c r="K13" s="187"/>
      <c r="L13" s="188"/>
      <c r="M13" s="18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39"/>
    </row>
    <row r="14" spans="1:26" ht="12.75" customHeight="1">
      <c r="A14" s="189" t="s">
        <v>110</v>
      </c>
      <c r="B14" s="189">
        <v>211</v>
      </c>
      <c r="C14" s="190">
        <f>SUM(C15+C25+C36+C47+C57+C68)</f>
        <v>0</v>
      </c>
      <c r="D14" s="191" t="s">
        <v>365</v>
      </c>
      <c r="E14" s="402" t="s">
        <v>366</v>
      </c>
      <c r="F14" s="373"/>
      <c r="G14" s="191" t="s">
        <v>367</v>
      </c>
      <c r="H14" s="191" t="s">
        <v>368</v>
      </c>
      <c r="I14" s="192" t="s">
        <v>369</v>
      </c>
      <c r="J14" s="376" t="s">
        <v>370</v>
      </c>
      <c r="K14" s="403"/>
      <c r="L14" s="193" t="s">
        <v>364</v>
      </c>
      <c r="M14" s="194" t="s">
        <v>26</v>
      </c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39"/>
    </row>
    <row r="15" spans="1:26" ht="12.75" customHeight="1">
      <c r="A15" s="384" t="s">
        <v>111</v>
      </c>
      <c r="B15" s="195">
        <v>21120101</v>
      </c>
      <c r="C15" s="392">
        <f>+'Ppto UA'!D26</f>
        <v>0</v>
      </c>
      <c r="D15" s="196"/>
      <c r="E15" s="393"/>
      <c r="F15" s="373"/>
      <c r="G15" s="195"/>
      <c r="H15" s="195"/>
      <c r="I15" s="198"/>
      <c r="J15" s="394"/>
      <c r="K15" s="373"/>
      <c r="L15" s="369">
        <f>C15-SUM(J15:J24)</f>
        <v>0</v>
      </c>
      <c r="M15" s="195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39"/>
    </row>
    <row r="16" spans="1:26" ht="12.75" customHeight="1">
      <c r="A16" s="370"/>
      <c r="B16" s="195"/>
      <c r="C16" s="370"/>
      <c r="D16" s="199"/>
      <c r="E16" s="393"/>
      <c r="F16" s="373"/>
      <c r="G16" s="148"/>
      <c r="H16" s="148"/>
      <c r="I16" s="184"/>
      <c r="J16" s="405"/>
      <c r="K16" s="406"/>
      <c r="L16" s="370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39"/>
    </row>
    <row r="17" spans="1:26" ht="12.75" customHeight="1">
      <c r="A17" s="370"/>
      <c r="B17" s="200"/>
      <c r="C17" s="370"/>
      <c r="D17" s="196"/>
      <c r="E17" s="393"/>
      <c r="F17" s="373"/>
      <c r="G17" s="148"/>
      <c r="H17" s="148"/>
      <c r="I17" s="184"/>
      <c r="J17" s="394"/>
      <c r="K17" s="373"/>
      <c r="L17" s="370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39"/>
    </row>
    <row r="18" spans="1:26" ht="12.75" customHeight="1">
      <c r="A18" s="370"/>
      <c r="B18" s="200"/>
      <c r="C18" s="370"/>
      <c r="D18" s="196"/>
      <c r="E18" s="393"/>
      <c r="F18" s="373"/>
      <c r="G18" s="148"/>
      <c r="H18" s="148"/>
      <c r="I18" s="184"/>
      <c r="J18" s="394"/>
      <c r="K18" s="373"/>
      <c r="L18" s="370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39"/>
    </row>
    <row r="19" spans="1:26" ht="12.75" customHeight="1">
      <c r="A19" s="370"/>
      <c r="B19" s="200"/>
      <c r="C19" s="370"/>
      <c r="D19" s="196"/>
      <c r="E19" s="393"/>
      <c r="F19" s="373"/>
      <c r="G19" s="148"/>
      <c r="H19" s="148"/>
      <c r="I19" s="184"/>
      <c r="J19" s="394"/>
      <c r="K19" s="373"/>
      <c r="L19" s="370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39"/>
    </row>
    <row r="20" spans="1:26" ht="12.75" customHeight="1">
      <c r="A20" s="370"/>
      <c r="B20" s="200"/>
      <c r="C20" s="370"/>
      <c r="D20" s="196"/>
      <c r="E20" s="393"/>
      <c r="F20" s="373"/>
      <c r="G20" s="148"/>
      <c r="H20" s="148"/>
      <c r="I20" s="184"/>
      <c r="J20" s="394"/>
      <c r="K20" s="373"/>
      <c r="L20" s="370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39"/>
    </row>
    <row r="21" spans="1:26" ht="12.75" customHeight="1">
      <c r="A21" s="370"/>
      <c r="B21" s="200"/>
      <c r="C21" s="370"/>
      <c r="D21" s="196"/>
      <c r="E21" s="393"/>
      <c r="F21" s="373"/>
      <c r="G21" s="195"/>
      <c r="H21" s="195"/>
      <c r="I21" s="198"/>
      <c r="J21" s="394"/>
      <c r="K21" s="373"/>
      <c r="L21" s="370"/>
      <c r="M21" s="195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39"/>
    </row>
    <row r="22" spans="1:26" ht="12.75" customHeight="1">
      <c r="A22" s="370"/>
      <c r="B22" s="200"/>
      <c r="C22" s="370"/>
      <c r="D22" s="201"/>
      <c r="E22" s="393"/>
      <c r="F22" s="373"/>
      <c r="G22" s="195"/>
      <c r="H22" s="200"/>
      <c r="I22" s="202"/>
      <c r="J22" s="394"/>
      <c r="K22" s="373"/>
      <c r="L22" s="370"/>
      <c r="M22" s="195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39"/>
    </row>
    <row r="23" spans="1:26" ht="14.25" customHeight="1">
      <c r="A23" s="370"/>
      <c r="B23" s="200"/>
      <c r="C23" s="370"/>
      <c r="D23" s="201"/>
      <c r="E23" s="393"/>
      <c r="F23" s="373"/>
      <c r="G23" s="200"/>
      <c r="H23" s="200"/>
      <c r="I23" s="202"/>
      <c r="J23" s="394"/>
      <c r="K23" s="373"/>
      <c r="L23" s="370"/>
      <c r="M23" s="200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39"/>
    </row>
    <row r="24" spans="1:26" ht="12.75" customHeight="1">
      <c r="A24" s="380"/>
      <c r="B24" s="203"/>
      <c r="C24" s="380"/>
      <c r="D24" s="204"/>
      <c r="E24" s="395"/>
      <c r="F24" s="375"/>
      <c r="G24" s="203"/>
      <c r="H24" s="203"/>
      <c r="I24" s="206"/>
      <c r="J24" s="396"/>
      <c r="K24" s="375"/>
      <c r="L24" s="380"/>
      <c r="M24" s="203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39"/>
    </row>
    <row r="25" spans="1:26" ht="12.75" customHeight="1">
      <c r="A25" s="397" t="s">
        <v>112</v>
      </c>
      <c r="B25" s="207">
        <v>21120103</v>
      </c>
      <c r="C25" s="398">
        <f>+'Ppto UA'!E27</f>
        <v>0</v>
      </c>
      <c r="D25" s="208"/>
      <c r="E25" s="399"/>
      <c r="F25" s="400"/>
      <c r="G25" s="207"/>
      <c r="H25" s="207"/>
      <c r="I25" s="210"/>
      <c r="J25" s="404"/>
      <c r="K25" s="391"/>
      <c r="L25" s="369">
        <f>C25-SUM(J25:J34)</f>
        <v>0</v>
      </c>
      <c r="M25" s="20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39"/>
    </row>
    <row r="26" spans="1:26" ht="12.75" customHeight="1">
      <c r="A26" s="370"/>
      <c r="B26" s="195"/>
      <c r="C26" s="370"/>
      <c r="D26" s="196"/>
      <c r="E26" s="393"/>
      <c r="F26" s="373"/>
      <c r="G26" s="195"/>
      <c r="H26" s="195"/>
      <c r="I26" s="211"/>
      <c r="J26" s="394"/>
      <c r="K26" s="373"/>
      <c r="L26" s="370"/>
      <c r="M26" s="195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39"/>
    </row>
    <row r="27" spans="1:26" ht="12.75" customHeight="1">
      <c r="A27" s="370"/>
      <c r="B27" s="200"/>
      <c r="C27" s="370"/>
      <c r="D27" s="201"/>
      <c r="E27" s="399"/>
      <c r="F27" s="400"/>
      <c r="G27" s="200"/>
      <c r="H27" s="200"/>
      <c r="I27" s="212"/>
      <c r="J27" s="401"/>
      <c r="K27" s="373"/>
      <c r="L27" s="370"/>
      <c r="M27" s="200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39"/>
    </row>
    <row r="28" spans="1:26" ht="12.75" customHeight="1">
      <c r="A28" s="370"/>
      <c r="B28" s="200"/>
      <c r="C28" s="370"/>
      <c r="D28" s="201"/>
      <c r="E28" s="399"/>
      <c r="F28" s="400"/>
      <c r="G28" s="200"/>
      <c r="H28" s="200"/>
      <c r="I28" s="212"/>
      <c r="J28" s="401"/>
      <c r="K28" s="373"/>
      <c r="L28" s="370"/>
      <c r="M28" s="200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39"/>
    </row>
    <row r="29" spans="1:26" ht="12.75" customHeight="1">
      <c r="A29" s="370"/>
      <c r="B29" s="200"/>
      <c r="C29" s="370"/>
      <c r="D29" s="196"/>
      <c r="E29" s="393"/>
      <c r="F29" s="373"/>
      <c r="G29" s="195"/>
      <c r="H29" s="195"/>
      <c r="I29" s="198"/>
      <c r="J29" s="394"/>
      <c r="K29" s="373"/>
      <c r="L29" s="370"/>
      <c r="M29" s="195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39"/>
    </row>
    <row r="30" spans="1:26" ht="12.75" customHeight="1">
      <c r="A30" s="370"/>
      <c r="B30" s="200"/>
      <c r="C30" s="370"/>
      <c r="D30" s="201"/>
      <c r="E30" s="393"/>
      <c r="F30" s="373"/>
      <c r="G30" s="200"/>
      <c r="H30" s="200"/>
      <c r="I30" s="202"/>
      <c r="J30" s="394"/>
      <c r="K30" s="373"/>
      <c r="L30" s="370"/>
      <c r="M30" s="200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39"/>
    </row>
    <row r="31" spans="1:26" ht="12.75" customHeight="1">
      <c r="A31" s="370"/>
      <c r="B31" s="200"/>
      <c r="C31" s="370"/>
      <c r="D31" s="201"/>
      <c r="E31" s="393"/>
      <c r="F31" s="373"/>
      <c r="G31" s="200"/>
      <c r="H31" s="200"/>
      <c r="I31" s="202"/>
      <c r="J31" s="394"/>
      <c r="K31" s="373"/>
      <c r="L31" s="370"/>
      <c r="M31" s="200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39"/>
    </row>
    <row r="32" spans="1:26" ht="12.75" customHeight="1">
      <c r="A32" s="370"/>
      <c r="B32" s="200"/>
      <c r="C32" s="370"/>
      <c r="D32" s="201"/>
      <c r="E32" s="393"/>
      <c r="F32" s="373"/>
      <c r="G32" s="200"/>
      <c r="H32" s="200"/>
      <c r="I32" s="202"/>
      <c r="J32" s="394"/>
      <c r="K32" s="373"/>
      <c r="L32" s="370"/>
      <c r="M32" s="200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39"/>
    </row>
    <row r="33" spans="1:26" ht="12.75" customHeight="1">
      <c r="A33" s="370"/>
      <c r="B33" s="200"/>
      <c r="C33" s="370"/>
      <c r="D33" s="201"/>
      <c r="E33" s="393"/>
      <c r="F33" s="373"/>
      <c r="G33" s="200"/>
      <c r="H33" s="200"/>
      <c r="I33" s="202"/>
      <c r="J33" s="394"/>
      <c r="K33" s="373"/>
      <c r="L33" s="370"/>
      <c r="M33" s="200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39"/>
    </row>
    <row r="34" spans="1:26" ht="12.75" customHeight="1">
      <c r="A34" s="370"/>
      <c r="B34" s="200"/>
      <c r="C34" s="370"/>
      <c r="D34" s="201"/>
      <c r="E34" s="393"/>
      <c r="F34" s="373"/>
      <c r="G34" s="200"/>
      <c r="H34" s="200"/>
      <c r="I34" s="202"/>
      <c r="J34" s="396"/>
      <c r="K34" s="375"/>
      <c r="L34" s="371"/>
      <c r="M34" s="200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39"/>
    </row>
    <row r="35" spans="1:26" ht="12.75" customHeight="1">
      <c r="A35" s="213" t="s">
        <v>113</v>
      </c>
      <c r="B35" s="213">
        <v>2115</v>
      </c>
      <c r="C35" s="214">
        <f>SUM(C36)</f>
        <v>0</v>
      </c>
      <c r="D35" s="215"/>
      <c r="E35" s="387"/>
      <c r="F35" s="388"/>
      <c r="G35" s="215"/>
      <c r="H35" s="215"/>
      <c r="I35" s="216"/>
      <c r="J35" s="215"/>
      <c r="K35" s="215"/>
      <c r="L35" s="215"/>
      <c r="M35" s="215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39"/>
    </row>
    <row r="36" spans="1:26" ht="12.75" customHeight="1">
      <c r="A36" s="389" t="s">
        <v>111</v>
      </c>
      <c r="B36" s="217">
        <v>21150101</v>
      </c>
      <c r="C36" s="385">
        <f>+'Ppto UA'!E29</f>
        <v>0</v>
      </c>
      <c r="D36" s="217"/>
      <c r="E36" s="424"/>
      <c r="F36" s="373"/>
      <c r="G36" s="217"/>
      <c r="H36" s="217"/>
      <c r="I36" s="219"/>
      <c r="J36" s="423"/>
      <c r="K36" s="391"/>
      <c r="L36" s="369">
        <f>C36-SUM(J36:J45)</f>
        <v>0</v>
      </c>
      <c r="M36" s="217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39"/>
    </row>
    <row r="37" spans="1:26" ht="12.75" customHeight="1">
      <c r="A37" s="370"/>
      <c r="B37" s="195"/>
      <c r="C37" s="370"/>
      <c r="D37" s="195"/>
      <c r="E37" s="424"/>
      <c r="F37" s="373"/>
      <c r="G37" s="195"/>
      <c r="H37" s="195"/>
      <c r="I37" s="211"/>
      <c r="J37" s="372"/>
      <c r="K37" s="373"/>
      <c r="L37" s="370"/>
      <c r="M37" s="195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39"/>
    </row>
    <row r="38" spans="1:26" ht="12.75" customHeight="1">
      <c r="A38" s="370"/>
      <c r="B38" s="200"/>
      <c r="C38" s="370"/>
      <c r="D38" s="200"/>
      <c r="E38" s="424"/>
      <c r="F38" s="373"/>
      <c r="G38" s="200"/>
      <c r="H38" s="200"/>
      <c r="I38" s="212"/>
      <c r="J38" s="372"/>
      <c r="K38" s="373"/>
      <c r="L38" s="370"/>
      <c r="M38" s="200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39"/>
    </row>
    <row r="39" spans="1:26" ht="12.75" customHeight="1">
      <c r="A39" s="370"/>
      <c r="B39" s="200"/>
      <c r="C39" s="370"/>
      <c r="D39" s="200"/>
      <c r="E39" s="424"/>
      <c r="F39" s="373"/>
      <c r="G39" s="200"/>
      <c r="H39" s="200"/>
      <c r="I39" s="212"/>
      <c r="J39" s="372"/>
      <c r="K39" s="373"/>
      <c r="L39" s="370"/>
      <c r="M39" s="200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39"/>
    </row>
    <row r="40" spans="1:26" ht="12.75" customHeight="1">
      <c r="A40" s="370"/>
      <c r="B40" s="200"/>
      <c r="C40" s="370"/>
      <c r="D40" s="200"/>
      <c r="E40" s="424"/>
      <c r="F40" s="373"/>
      <c r="G40" s="200"/>
      <c r="H40" s="200"/>
      <c r="I40" s="212"/>
      <c r="J40" s="372"/>
      <c r="K40" s="373"/>
      <c r="L40" s="370"/>
      <c r="M40" s="200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39"/>
    </row>
    <row r="41" spans="1:26" ht="12.75" customHeight="1">
      <c r="A41" s="370"/>
      <c r="B41" s="200"/>
      <c r="C41" s="370"/>
      <c r="D41" s="200"/>
      <c r="E41" s="424"/>
      <c r="F41" s="373"/>
      <c r="G41" s="200"/>
      <c r="H41" s="200"/>
      <c r="I41" s="212"/>
      <c r="J41" s="372"/>
      <c r="K41" s="373"/>
      <c r="L41" s="370"/>
      <c r="M41" s="200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39"/>
    </row>
    <row r="42" spans="1:26" ht="12.75" customHeight="1">
      <c r="A42" s="370"/>
      <c r="B42" s="200"/>
      <c r="C42" s="370"/>
      <c r="D42" s="200"/>
      <c r="E42" s="424"/>
      <c r="F42" s="373"/>
      <c r="G42" s="200"/>
      <c r="H42" s="200"/>
      <c r="I42" s="212"/>
      <c r="J42" s="372"/>
      <c r="K42" s="373"/>
      <c r="L42" s="370"/>
      <c r="M42" s="200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39"/>
    </row>
    <row r="43" spans="1:26" ht="12.75" customHeight="1">
      <c r="A43" s="370"/>
      <c r="B43" s="200"/>
      <c r="C43" s="370"/>
      <c r="D43" s="200"/>
      <c r="E43" s="424"/>
      <c r="F43" s="373"/>
      <c r="G43" s="200"/>
      <c r="H43" s="200"/>
      <c r="I43" s="212"/>
      <c r="J43" s="372"/>
      <c r="K43" s="373"/>
      <c r="L43" s="370"/>
      <c r="M43" s="200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39"/>
    </row>
    <row r="44" spans="1:26" ht="12.75" customHeight="1">
      <c r="A44" s="370"/>
      <c r="B44" s="200"/>
      <c r="C44" s="370"/>
      <c r="D44" s="200"/>
      <c r="E44" s="424"/>
      <c r="F44" s="373"/>
      <c r="G44" s="200"/>
      <c r="H44" s="200"/>
      <c r="I44" s="212"/>
      <c r="J44" s="372"/>
      <c r="K44" s="373"/>
      <c r="L44" s="370"/>
      <c r="M44" s="200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39"/>
    </row>
    <row r="45" spans="1:26" ht="12.75" customHeight="1">
      <c r="A45" s="380"/>
      <c r="B45" s="203"/>
      <c r="C45" s="380"/>
      <c r="D45" s="203"/>
      <c r="E45" s="386"/>
      <c r="F45" s="375"/>
      <c r="G45" s="203"/>
      <c r="H45" s="203"/>
      <c r="I45" s="221"/>
      <c r="J45" s="374"/>
      <c r="K45" s="375"/>
      <c r="L45" s="371"/>
      <c r="M45" s="203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39"/>
    </row>
    <row r="46" spans="1:26" ht="12.75" customHeight="1">
      <c r="A46" s="213" t="s">
        <v>114</v>
      </c>
      <c r="B46" s="213">
        <v>211502</v>
      </c>
      <c r="C46" s="214">
        <f>SUM(C47:C66)</f>
        <v>0</v>
      </c>
      <c r="D46" s="215"/>
      <c r="E46" s="387"/>
      <c r="F46" s="388"/>
      <c r="G46" s="215"/>
      <c r="H46" s="215"/>
      <c r="I46" s="216"/>
      <c r="J46" s="215"/>
      <c r="K46" s="215"/>
      <c r="L46" s="215"/>
      <c r="M46" s="215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39"/>
    </row>
    <row r="47" spans="1:26" ht="12.75" customHeight="1">
      <c r="A47" s="389" t="s">
        <v>115</v>
      </c>
      <c r="B47" s="217">
        <v>21150201</v>
      </c>
      <c r="C47" s="385">
        <f>+'Ppto UA'!E31</f>
        <v>0</v>
      </c>
      <c r="D47" s="217"/>
      <c r="E47" s="390"/>
      <c r="F47" s="391"/>
      <c r="G47" s="217"/>
      <c r="H47" s="217"/>
      <c r="I47" s="219"/>
      <c r="J47" s="423"/>
      <c r="K47" s="391"/>
      <c r="L47" s="369">
        <f>C47-SUM(J47:J56)</f>
        <v>0</v>
      </c>
      <c r="M47" s="21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39"/>
    </row>
    <row r="48" spans="1:26" ht="12.75" customHeight="1">
      <c r="A48" s="370"/>
      <c r="B48" s="207"/>
      <c r="C48" s="370"/>
      <c r="D48" s="207"/>
      <c r="E48" s="222"/>
      <c r="F48" s="223"/>
      <c r="G48" s="207"/>
      <c r="H48" s="207"/>
      <c r="I48" s="210"/>
      <c r="J48" s="372"/>
      <c r="K48" s="373"/>
      <c r="L48" s="370"/>
      <c r="M48" s="20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39"/>
    </row>
    <row r="49" spans="1:26" ht="12.75" customHeight="1">
      <c r="A49" s="370"/>
      <c r="B49" s="207"/>
      <c r="C49" s="370"/>
      <c r="D49" s="207"/>
      <c r="E49" s="222"/>
      <c r="F49" s="223"/>
      <c r="G49" s="207"/>
      <c r="H49" s="207"/>
      <c r="I49" s="210"/>
      <c r="J49" s="372"/>
      <c r="K49" s="373"/>
      <c r="L49" s="370"/>
      <c r="M49" s="20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39"/>
    </row>
    <row r="50" spans="1:26" ht="12.75" customHeight="1">
      <c r="A50" s="370"/>
      <c r="B50" s="207"/>
      <c r="C50" s="370"/>
      <c r="D50" s="207"/>
      <c r="E50" s="222"/>
      <c r="F50" s="223"/>
      <c r="G50" s="207"/>
      <c r="H50" s="207"/>
      <c r="I50" s="210"/>
      <c r="J50" s="372"/>
      <c r="K50" s="373"/>
      <c r="L50" s="370"/>
      <c r="M50" s="207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39"/>
    </row>
    <row r="51" spans="1:26" ht="12.75" customHeight="1">
      <c r="A51" s="370"/>
      <c r="B51" s="207"/>
      <c r="C51" s="370"/>
      <c r="D51" s="207"/>
      <c r="E51" s="222"/>
      <c r="F51" s="223"/>
      <c r="G51" s="207"/>
      <c r="H51" s="207"/>
      <c r="I51" s="210"/>
      <c r="J51" s="372"/>
      <c r="K51" s="373"/>
      <c r="L51" s="370"/>
      <c r="M51" s="207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39"/>
    </row>
    <row r="52" spans="1:26" ht="12.75" customHeight="1">
      <c r="A52" s="370"/>
      <c r="B52" s="207"/>
      <c r="C52" s="370"/>
      <c r="D52" s="207"/>
      <c r="E52" s="222"/>
      <c r="F52" s="223"/>
      <c r="G52" s="207"/>
      <c r="H52" s="207"/>
      <c r="I52" s="210"/>
      <c r="J52" s="372"/>
      <c r="K52" s="373"/>
      <c r="L52" s="370"/>
      <c r="M52" s="207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39"/>
    </row>
    <row r="53" spans="1:26" ht="12.75" customHeight="1">
      <c r="A53" s="370"/>
      <c r="B53" s="207"/>
      <c r="C53" s="370"/>
      <c r="D53" s="207"/>
      <c r="E53" s="222"/>
      <c r="F53" s="223"/>
      <c r="G53" s="207"/>
      <c r="H53" s="207"/>
      <c r="I53" s="210"/>
      <c r="J53" s="372"/>
      <c r="K53" s="373"/>
      <c r="L53" s="370"/>
      <c r="M53" s="207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39"/>
    </row>
    <row r="54" spans="1:26" ht="12.75" customHeight="1">
      <c r="A54" s="370"/>
      <c r="B54" s="207"/>
      <c r="C54" s="370"/>
      <c r="D54" s="207"/>
      <c r="E54" s="222"/>
      <c r="F54" s="223"/>
      <c r="G54" s="207"/>
      <c r="H54" s="207"/>
      <c r="I54" s="210"/>
      <c r="J54" s="372"/>
      <c r="K54" s="373"/>
      <c r="L54" s="370"/>
      <c r="M54" s="207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39"/>
    </row>
    <row r="55" spans="1:26" ht="12.75" customHeight="1">
      <c r="A55" s="370"/>
      <c r="B55" s="195"/>
      <c r="C55" s="370"/>
      <c r="D55" s="195"/>
      <c r="E55" s="218"/>
      <c r="F55" s="224"/>
      <c r="G55" s="195"/>
      <c r="H55" s="195"/>
      <c r="I55" s="211"/>
      <c r="J55" s="372"/>
      <c r="K55" s="373"/>
      <c r="L55" s="370"/>
      <c r="M55" s="195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39"/>
    </row>
    <row r="56" spans="1:26" ht="12.75" customHeight="1">
      <c r="A56" s="380"/>
      <c r="B56" s="203"/>
      <c r="C56" s="380"/>
      <c r="D56" s="203"/>
      <c r="E56" s="220"/>
      <c r="F56" s="225"/>
      <c r="G56" s="203"/>
      <c r="H56" s="203"/>
      <c r="I56" s="221"/>
      <c r="J56" s="374"/>
      <c r="K56" s="375"/>
      <c r="L56" s="371"/>
      <c r="M56" s="203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39"/>
    </row>
    <row r="57" spans="1:26" ht="12.75" customHeight="1">
      <c r="A57" s="384" t="s">
        <v>116</v>
      </c>
      <c r="B57" s="217">
        <v>21150202</v>
      </c>
      <c r="C57" s="385">
        <f>+'Ppto UA'!E32</f>
        <v>0</v>
      </c>
      <c r="D57" s="217"/>
      <c r="E57" s="422"/>
      <c r="F57" s="391"/>
      <c r="G57" s="217"/>
      <c r="H57" s="217"/>
      <c r="I57" s="219"/>
      <c r="J57" s="423"/>
      <c r="K57" s="391"/>
      <c r="L57" s="369">
        <f>C57-SUM(J57:J66)</f>
        <v>0</v>
      </c>
      <c r="M57" s="217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39"/>
    </row>
    <row r="58" spans="1:26" ht="12.75" customHeight="1">
      <c r="A58" s="370"/>
      <c r="B58" s="207"/>
      <c r="C58" s="370"/>
      <c r="D58" s="207"/>
      <c r="E58" s="209"/>
      <c r="F58" s="223"/>
      <c r="G58" s="207"/>
      <c r="H58" s="207"/>
      <c r="I58" s="210"/>
      <c r="J58" s="372"/>
      <c r="K58" s="373"/>
      <c r="L58" s="370"/>
      <c r="M58" s="207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39"/>
    </row>
    <row r="59" spans="1:26" ht="12.75" customHeight="1">
      <c r="A59" s="370"/>
      <c r="B59" s="207"/>
      <c r="C59" s="370"/>
      <c r="D59" s="207"/>
      <c r="E59" s="209"/>
      <c r="F59" s="223"/>
      <c r="G59" s="207"/>
      <c r="H59" s="207"/>
      <c r="I59" s="210"/>
      <c r="J59" s="372"/>
      <c r="K59" s="373"/>
      <c r="L59" s="370"/>
      <c r="M59" s="207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39"/>
    </row>
    <row r="60" spans="1:26" ht="12.75" customHeight="1">
      <c r="A60" s="370"/>
      <c r="B60" s="207"/>
      <c r="C60" s="370"/>
      <c r="D60" s="207"/>
      <c r="E60" s="209"/>
      <c r="F60" s="223"/>
      <c r="G60" s="207"/>
      <c r="H60" s="207"/>
      <c r="I60" s="210"/>
      <c r="J60" s="372"/>
      <c r="K60" s="373"/>
      <c r="L60" s="370"/>
      <c r="M60" s="207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39"/>
    </row>
    <row r="61" spans="1:26" ht="12.75" customHeight="1">
      <c r="A61" s="370"/>
      <c r="B61" s="207"/>
      <c r="C61" s="370"/>
      <c r="D61" s="207"/>
      <c r="E61" s="209"/>
      <c r="F61" s="223"/>
      <c r="G61" s="207"/>
      <c r="H61" s="207"/>
      <c r="I61" s="210"/>
      <c r="J61" s="372"/>
      <c r="K61" s="373"/>
      <c r="L61" s="370"/>
      <c r="M61" s="207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39"/>
    </row>
    <row r="62" spans="1:26" ht="12.75" customHeight="1">
      <c r="A62" s="370"/>
      <c r="B62" s="207"/>
      <c r="C62" s="370"/>
      <c r="D62" s="207"/>
      <c r="E62" s="209"/>
      <c r="F62" s="223"/>
      <c r="G62" s="207"/>
      <c r="H62" s="207"/>
      <c r="I62" s="210"/>
      <c r="J62" s="372"/>
      <c r="K62" s="373"/>
      <c r="L62" s="370"/>
      <c r="M62" s="207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39"/>
    </row>
    <row r="63" spans="1:26" ht="12.75" customHeight="1">
      <c r="A63" s="370"/>
      <c r="B63" s="207"/>
      <c r="C63" s="370"/>
      <c r="D63" s="207"/>
      <c r="E63" s="209"/>
      <c r="F63" s="223"/>
      <c r="G63" s="207"/>
      <c r="H63" s="207"/>
      <c r="I63" s="210"/>
      <c r="J63" s="372"/>
      <c r="K63" s="373"/>
      <c r="L63" s="370"/>
      <c r="M63" s="207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39"/>
    </row>
    <row r="64" spans="1:26" ht="12.75" customHeight="1">
      <c r="A64" s="370"/>
      <c r="B64" s="207"/>
      <c r="C64" s="370"/>
      <c r="D64" s="207"/>
      <c r="E64" s="209"/>
      <c r="F64" s="223"/>
      <c r="G64" s="207"/>
      <c r="H64" s="207"/>
      <c r="I64" s="210"/>
      <c r="J64" s="372"/>
      <c r="K64" s="373"/>
      <c r="L64" s="370"/>
      <c r="M64" s="207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39"/>
    </row>
    <row r="65" spans="1:26" ht="12.75" customHeight="1">
      <c r="A65" s="370"/>
      <c r="B65" s="195"/>
      <c r="C65" s="370"/>
      <c r="D65" s="195"/>
      <c r="E65" s="197"/>
      <c r="F65" s="227"/>
      <c r="G65" s="195"/>
      <c r="H65" s="195"/>
      <c r="I65" s="211"/>
      <c r="J65" s="372"/>
      <c r="K65" s="373"/>
      <c r="L65" s="370"/>
      <c r="M65" s="195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9"/>
    </row>
    <row r="66" spans="1:26" ht="12.75" customHeight="1">
      <c r="A66" s="380"/>
      <c r="B66" s="203"/>
      <c r="C66" s="380"/>
      <c r="D66" s="203"/>
      <c r="E66" s="205"/>
      <c r="F66" s="228"/>
      <c r="G66" s="203"/>
      <c r="H66" s="203"/>
      <c r="I66" s="221"/>
      <c r="J66" s="374"/>
      <c r="K66" s="375"/>
      <c r="L66" s="371"/>
      <c r="M66" s="203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9"/>
    </row>
    <row r="67" spans="1:26" ht="12.75" customHeight="1">
      <c r="A67" s="213" t="s">
        <v>117</v>
      </c>
      <c r="B67" s="213">
        <v>211702</v>
      </c>
      <c r="C67" s="229"/>
      <c r="D67" s="215"/>
      <c r="E67" s="387"/>
      <c r="F67" s="388"/>
      <c r="G67" s="215"/>
      <c r="H67" s="215"/>
      <c r="I67" s="216"/>
      <c r="J67" s="215"/>
      <c r="K67" s="215"/>
      <c r="L67" s="215"/>
      <c r="M67" s="215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39"/>
    </row>
    <row r="68" spans="1:26" ht="12.75" customHeight="1">
      <c r="A68" s="384" t="s">
        <v>118</v>
      </c>
      <c r="B68" s="230"/>
      <c r="C68" s="385">
        <f>+'Ppto UA'!E34</f>
        <v>0</v>
      </c>
      <c r="D68" s="217"/>
      <c r="E68" s="226"/>
      <c r="F68" s="231"/>
      <c r="G68" s="217"/>
      <c r="H68" s="217"/>
      <c r="I68" s="219"/>
      <c r="J68" s="423"/>
      <c r="K68" s="391"/>
      <c r="L68" s="369">
        <f>C68-SUM(J68:J77)</f>
        <v>0</v>
      </c>
      <c r="M68" s="217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39"/>
    </row>
    <row r="69" spans="1:26" ht="12.75" customHeight="1">
      <c r="A69" s="370"/>
      <c r="B69" s="232"/>
      <c r="C69" s="370"/>
      <c r="D69" s="207"/>
      <c r="E69" s="209"/>
      <c r="F69" s="233"/>
      <c r="G69" s="207"/>
      <c r="H69" s="207"/>
      <c r="I69" s="210"/>
      <c r="J69" s="372"/>
      <c r="K69" s="373"/>
      <c r="L69" s="370"/>
      <c r="M69" s="207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39"/>
    </row>
    <row r="70" spans="1:26" ht="12.75" customHeight="1">
      <c r="A70" s="370"/>
      <c r="B70" s="232"/>
      <c r="C70" s="370"/>
      <c r="D70" s="207"/>
      <c r="E70" s="209"/>
      <c r="F70" s="233"/>
      <c r="G70" s="207"/>
      <c r="H70" s="207"/>
      <c r="I70" s="210"/>
      <c r="J70" s="372"/>
      <c r="K70" s="373"/>
      <c r="L70" s="370"/>
      <c r="M70" s="207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39"/>
    </row>
    <row r="71" spans="1:26" ht="12.75" customHeight="1">
      <c r="A71" s="370"/>
      <c r="B71" s="232"/>
      <c r="C71" s="370"/>
      <c r="D71" s="207"/>
      <c r="E71" s="209"/>
      <c r="F71" s="233"/>
      <c r="G71" s="207"/>
      <c r="H71" s="207"/>
      <c r="I71" s="210"/>
      <c r="J71" s="372"/>
      <c r="K71" s="373"/>
      <c r="L71" s="370"/>
      <c r="M71" s="207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39"/>
    </row>
    <row r="72" spans="1:26" ht="12.75" customHeight="1">
      <c r="A72" s="370"/>
      <c r="B72" s="232"/>
      <c r="C72" s="370"/>
      <c r="D72" s="207"/>
      <c r="E72" s="209"/>
      <c r="F72" s="233"/>
      <c r="G72" s="207"/>
      <c r="H72" s="207"/>
      <c r="I72" s="210"/>
      <c r="J72" s="372"/>
      <c r="K72" s="373"/>
      <c r="L72" s="370"/>
      <c r="M72" s="207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39"/>
    </row>
    <row r="73" spans="1:26" ht="12.75" customHeight="1">
      <c r="A73" s="370"/>
      <c r="B73" s="232"/>
      <c r="C73" s="370"/>
      <c r="D73" s="207"/>
      <c r="E73" s="209"/>
      <c r="F73" s="233"/>
      <c r="G73" s="207"/>
      <c r="H73" s="207"/>
      <c r="I73" s="210"/>
      <c r="J73" s="372"/>
      <c r="K73" s="373"/>
      <c r="L73" s="370"/>
      <c r="M73" s="207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39"/>
    </row>
    <row r="74" spans="1:26" ht="12.75" customHeight="1">
      <c r="A74" s="370"/>
      <c r="B74" s="232"/>
      <c r="C74" s="370"/>
      <c r="D74" s="207"/>
      <c r="E74" s="209"/>
      <c r="F74" s="233"/>
      <c r="G74" s="207"/>
      <c r="H74" s="207"/>
      <c r="I74" s="210"/>
      <c r="J74" s="372"/>
      <c r="K74" s="373"/>
      <c r="L74" s="370"/>
      <c r="M74" s="207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39"/>
    </row>
    <row r="75" spans="1:26" ht="12.75" customHeight="1">
      <c r="A75" s="370"/>
      <c r="B75" s="232"/>
      <c r="C75" s="370"/>
      <c r="D75" s="207"/>
      <c r="E75" s="209"/>
      <c r="F75" s="233"/>
      <c r="G75" s="207"/>
      <c r="H75" s="207"/>
      <c r="I75" s="210"/>
      <c r="J75" s="372"/>
      <c r="K75" s="373"/>
      <c r="L75" s="370"/>
      <c r="M75" s="207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39"/>
    </row>
    <row r="76" spans="1:26" ht="12.75" customHeight="1">
      <c r="A76" s="370"/>
      <c r="B76" s="234"/>
      <c r="C76" s="370"/>
      <c r="D76" s="195"/>
      <c r="E76" s="197"/>
      <c r="F76" s="227"/>
      <c r="G76" s="195"/>
      <c r="H76" s="195"/>
      <c r="I76" s="211"/>
      <c r="J76" s="372"/>
      <c r="K76" s="373"/>
      <c r="L76" s="370"/>
      <c r="M76" s="195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39"/>
    </row>
    <row r="77" spans="1:26" ht="12.75" customHeight="1">
      <c r="A77" s="380"/>
      <c r="B77" s="203">
        <v>21170101</v>
      </c>
      <c r="C77" s="380"/>
      <c r="D77" s="203"/>
      <c r="E77" s="395"/>
      <c r="F77" s="375"/>
      <c r="G77" s="203"/>
      <c r="H77" s="203"/>
      <c r="I77" s="221"/>
      <c r="J77" s="374"/>
      <c r="K77" s="375"/>
      <c r="L77" s="371"/>
      <c r="M77" s="203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39"/>
    </row>
    <row r="78" spans="1:26" ht="12.75" customHeight="1">
      <c r="A78" s="235" t="s">
        <v>119</v>
      </c>
      <c r="B78" s="235">
        <v>212</v>
      </c>
      <c r="C78" s="236">
        <f>SUM(C79:C188)</f>
        <v>0</v>
      </c>
      <c r="D78" s="237" t="s">
        <v>365</v>
      </c>
      <c r="E78" s="237" t="s">
        <v>371</v>
      </c>
      <c r="F78" s="237" t="s">
        <v>372</v>
      </c>
      <c r="G78" s="237" t="s">
        <v>373</v>
      </c>
      <c r="H78" s="237" t="s">
        <v>374</v>
      </c>
      <c r="I78" s="238" t="s">
        <v>375</v>
      </c>
      <c r="J78" s="237" t="s">
        <v>376</v>
      </c>
      <c r="K78" s="237" t="s">
        <v>377</v>
      </c>
      <c r="L78" s="237" t="s">
        <v>364</v>
      </c>
      <c r="M78" s="237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39"/>
    </row>
    <row r="79" spans="1:26" ht="12.75" customHeight="1">
      <c r="A79" s="384" t="s">
        <v>120</v>
      </c>
      <c r="B79" s="195">
        <v>212101</v>
      </c>
      <c r="C79" s="392">
        <f>+'Ppto UA'!D36</f>
        <v>0</v>
      </c>
      <c r="D79" s="239"/>
      <c r="E79" s="240"/>
      <c r="F79" s="241"/>
      <c r="G79" s="195"/>
      <c r="H79" s="195"/>
      <c r="I79" s="211"/>
      <c r="J79" s="195"/>
      <c r="K79" s="198"/>
      <c r="L79" s="369">
        <f>C79-SUM(I79:I88)</f>
        <v>0</v>
      </c>
      <c r="M79" s="195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39"/>
    </row>
    <row r="80" spans="1:26" ht="12.75" customHeight="1">
      <c r="A80" s="370"/>
      <c r="B80" s="195"/>
      <c r="C80" s="370"/>
      <c r="D80" s="239"/>
      <c r="E80" s="240"/>
      <c r="F80" s="241"/>
      <c r="G80" s="195"/>
      <c r="H80" s="195"/>
      <c r="I80" s="211"/>
      <c r="J80" s="195"/>
      <c r="K80" s="198"/>
      <c r="L80" s="370"/>
      <c r="M80" s="195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39"/>
    </row>
    <row r="81" spans="1:26" ht="12.75" customHeight="1">
      <c r="A81" s="370"/>
      <c r="B81" s="195"/>
      <c r="C81" s="370"/>
      <c r="D81" s="239"/>
      <c r="E81" s="240"/>
      <c r="F81" s="241"/>
      <c r="G81" s="195"/>
      <c r="H81" s="195"/>
      <c r="I81" s="211"/>
      <c r="J81" s="195"/>
      <c r="K81" s="198"/>
      <c r="L81" s="370"/>
      <c r="M81" s="195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39"/>
    </row>
    <row r="82" spans="1:26" ht="12.75" customHeight="1">
      <c r="A82" s="370"/>
      <c r="B82" s="195"/>
      <c r="C82" s="370"/>
      <c r="D82" s="239"/>
      <c r="E82" s="240"/>
      <c r="F82" s="241"/>
      <c r="G82" s="195"/>
      <c r="H82" s="195"/>
      <c r="I82" s="211"/>
      <c r="J82" s="195"/>
      <c r="K82" s="198"/>
      <c r="L82" s="370"/>
      <c r="M82" s="195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39"/>
    </row>
    <row r="83" spans="1:26" ht="12.75" customHeight="1">
      <c r="A83" s="370"/>
      <c r="B83" s="195"/>
      <c r="C83" s="370"/>
      <c r="D83" s="239"/>
      <c r="E83" s="240"/>
      <c r="F83" s="241"/>
      <c r="G83" s="195"/>
      <c r="H83" s="195"/>
      <c r="I83" s="211"/>
      <c r="J83" s="195"/>
      <c r="K83" s="198"/>
      <c r="L83" s="370"/>
      <c r="M83" s="195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39"/>
    </row>
    <row r="84" spans="1:26" ht="12.75" customHeight="1">
      <c r="A84" s="370"/>
      <c r="B84" s="195"/>
      <c r="C84" s="370"/>
      <c r="D84" s="239"/>
      <c r="E84" s="240"/>
      <c r="F84" s="241"/>
      <c r="G84" s="195"/>
      <c r="H84" s="195"/>
      <c r="I84" s="211"/>
      <c r="J84" s="195"/>
      <c r="K84" s="198"/>
      <c r="L84" s="370"/>
      <c r="M84" s="195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39"/>
    </row>
    <row r="85" spans="1:26" ht="12.75" customHeight="1">
      <c r="A85" s="370"/>
      <c r="B85" s="195"/>
      <c r="C85" s="370"/>
      <c r="D85" s="239"/>
      <c r="E85" s="240"/>
      <c r="F85" s="241"/>
      <c r="G85" s="195"/>
      <c r="H85" s="195"/>
      <c r="I85" s="211"/>
      <c r="J85" s="195"/>
      <c r="K85" s="198"/>
      <c r="L85" s="370"/>
      <c r="M85" s="195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39"/>
    </row>
    <row r="86" spans="1:26" ht="12.75" customHeight="1">
      <c r="A86" s="370"/>
      <c r="B86" s="195"/>
      <c r="C86" s="370"/>
      <c r="D86" s="239"/>
      <c r="E86" s="240"/>
      <c r="F86" s="241"/>
      <c r="G86" s="195"/>
      <c r="H86" s="195"/>
      <c r="I86" s="211"/>
      <c r="J86" s="195"/>
      <c r="K86" s="198"/>
      <c r="L86" s="370"/>
      <c r="M86" s="195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39"/>
    </row>
    <row r="87" spans="1:26" ht="12.75" customHeight="1">
      <c r="A87" s="370"/>
      <c r="B87" s="195"/>
      <c r="C87" s="370"/>
      <c r="D87" s="242"/>
      <c r="E87" s="240"/>
      <c r="F87" s="243"/>
      <c r="G87" s="195"/>
      <c r="H87" s="195"/>
      <c r="I87" s="211"/>
      <c r="J87" s="195"/>
      <c r="K87" s="198"/>
      <c r="L87" s="370"/>
      <c r="M87" s="195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39"/>
    </row>
    <row r="88" spans="1:26" ht="12.75" customHeight="1">
      <c r="A88" s="380"/>
      <c r="B88" s="203"/>
      <c r="C88" s="380"/>
      <c r="D88" s="244"/>
      <c r="E88" s="245"/>
      <c r="F88" s="204"/>
      <c r="G88" s="203"/>
      <c r="H88" s="203"/>
      <c r="I88" s="221"/>
      <c r="J88" s="203"/>
      <c r="K88" s="206"/>
      <c r="L88" s="380"/>
      <c r="M88" s="203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39"/>
    </row>
    <row r="89" spans="1:26" ht="12.75" customHeight="1">
      <c r="A89" s="419" t="s">
        <v>378</v>
      </c>
      <c r="B89" s="246">
        <v>212101</v>
      </c>
      <c r="C89" s="411"/>
      <c r="D89" s="247"/>
      <c r="E89" s="248"/>
      <c r="F89" s="249"/>
      <c r="G89" s="246"/>
      <c r="H89" s="246"/>
      <c r="I89" s="250"/>
      <c r="J89" s="246"/>
      <c r="K89" s="251"/>
      <c r="L89" s="383">
        <f>C89-SUM(I89:I98)</f>
        <v>0</v>
      </c>
      <c r="M89" s="246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39"/>
    </row>
    <row r="90" spans="1:26" ht="12.75" customHeight="1">
      <c r="A90" s="370"/>
      <c r="B90" s="246"/>
      <c r="C90" s="370"/>
      <c r="D90" s="247"/>
      <c r="E90" s="248"/>
      <c r="F90" s="249"/>
      <c r="G90" s="246"/>
      <c r="H90" s="246"/>
      <c r="I90" s="250"/>
      <c r="J90" s="246"/>
      <c r="K90" s="251"/>
      <c r="L90" s="370"/>
      <c r="M90" s="246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39"/>
    </row>
    <row r="91" spans="1:26" ht="12.75" customHeight="1">
      <c r="A91" s="370"/>
      <c r="B91" s="246"/>
      <c r="C91" s="370"/>
      <c r="D91" s="247"/>
      <c r="E91" s="248"/>
      <c r="F91" s="249"/>
      <c r="G91" s="246"/>
      <c r="H91" s="246"/>
      <c r="I91" s="250"/>
      <c r="J91" s="246"/>
      <c r="K91" s="251"/>
      <c r="L91" s="370"/>
      <c r="M91" s="246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39"/>
    </row>
    <row r="92" spans="1:26" ht="12.75" customHeight="1">
      <c r="A92" s="370"/>
      <c r="B92" s="246"/>
      <c r="C92" s="370"/>
      <c r="D92" s="247"/>
      <c r="E92" s="248"/>
      <c r="F92" s="249"/>
      <c r="G92" s="246"/>
      <c r="H92" s="246"/>
      <c r="I92" s="250"/>
      <c r="J92" s="246"/>
      <c r="K92" s="251"/>
      <c r="L92" s="370"/>
      <c r="M92" s="246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39"/>
    </row>
    <row r="93" spans="1:26" ht="12.75" customHeight="1">
      <c r="A93" s="370"/>
      <c r="B93" s="246"/>
      <c r="C93" s="370"/>
      <c r="D93" s="247"/>
      <c r="E93" s="248"/>
      <c r="F93" s="249"/>
      <c r="G93" s="246"/>
      <c r="H93" s="246"/>
      <c r="I93" s="250"/>
      <c r="J93" s="246"/>
      <c r="K93" s="251"/>
      <c r="L93" s="370"/>
      <c r="M93" s="246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39"/>
    </row>
    <row r="94" spans="1:26" ht="12.75" customHeight="1">
      <c r="A94" s="370"/>
      <c r="B94" s="246"/>
      <c r="C94" s="370"/>
      <c r="D94" s="247"/>
      <c r="E94" s="248"/>
      <c r="F94" s="249"/>
      <c r="G94" s="246"/>
      <c r="H94" s="246"/>
      <c r="I94" s="250"/>
      <c r="J94" s="246"/>
      <c r="K94" s="251"/>
      <c r="L94" s="370"/>
      <c r="M94" s="246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39"/>
    </row>
    <row r="95" spans="1:26" ht="12.75" customHeight="1">
      <c r="A95" s="370"/>
      <c r="B95" s="246"/>
      <c r="C95" s="370"/>
      <c r="D95" s="247"/>
      <c r="E95" s="248"/>
      <c r="F95" s="249"/>
      <c r="G95" s="246"/>
      <c r="H95" s="246"/>
      <c r="I95" s="250"/>
      <c r="J95" s="246"/>
      <c r="K95" s="251"/>
      <c r="L95" s="370"/>
      <c r="M95" s="246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39"/>
    </row>
    <row r="96" spans="1:26" ht="12.75" customHeight="1">
      <c r="A96" s="370"/>
      <c r="B96" s="246"/>
      <c r="C96" s="370"/>
      <c r="D96" s="247"/>
      <c r="E96" s="248"/>
      <c r="F96" s="249"/>
      <c r="G96" s="246"/>
      <c r="H96" s="246"/>
      <c r="I96" s="250"/>
      <c r="J96" s="246"/>
      <c r="K96" s="251"/>
      <c r="L96" s="370"/>
      <c r="M96" s="246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39"/>
    </row>
    <row r="97" spans="1:26" ht="12.75" customHeight="1">
      <c r="A97" s="370"/>
      <c r="B97" s="246"/>
      <c r="C97" s="370"/>
      <c r="D97" s="247"/>
      <c r="E97" s="248"/>
      <c r="F97" s="249"/>
      <c r="G97" s="246"/>
      <c r="H97" s="246"/>
      <c r="I97" s="250"/>
      <c r="J97" s="246"/>
      <c r="K97" s="251"/>
      <c r="L97" s="370"/>
      <c r="M97" s="246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39"/>
    </row>
    <row r="98" spans="1:26" ht="12.75" customHeight="1">
      <c r="A98" s="380"/>
      <c r="B98" s="252"/>
      <c r="C98" s="380"/>
      <c r="D98" s="253"/>
      <c r="E98" s="254"/>
      <c r="F98" s="255"/>
      <c r="G98" s="252"/>
      <c r="H98" s="252"/>
      <c r="I98" s="256"/>
      <c r="J98" s="252"/>
      <c r="K98" s="257"/>
      <c r="L98" s="380"/>
      <c r="M98" s="252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39"/>
    </row>
    <row r="99" spans="1:26" ht="13.5" customHeight="1">
      <c r="A99" s="389" t="s">
        <v>121</v>
      </c>
      <c r="B99" s="217">
        <v>21210201</v>
      </c>
      <c r="C99" s="385">
        <f>+'Ppto UA'!E37</f>
        <v>0</v>
      </c>
      <c r="D99" s="258"/>
      <c r="E99" s="259"/>
      <c r="F99" s="217"/>
      <c r="G99" s="217"/>
      <c r="H99" s="217"/>
      <c r="I99" s="219"/>
      <c r="J99" s="217"/>
      <c r="K99" s="260"/>
      <c r="L99" s="379">
        <f>C99-SUM(I99:I108)</f>
        <v>0</v>
      </c>
      <c r="M99" s="217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39"/>
    </row>
    <row r="100" spans="1:26" ht="13.5" customHeight="1">
      <c r="A100" s="370"/>
      <c r="B100" s="207"/>
      <c r="C100" s="370"/>
      <c r="D100" s="261"/>
      <c r="E100" s="262"/>
      <c r="F100" s="207"/>
      <c r="G100" s="207"/>
      <c r="H100" s="207"/>
      <c r="I100" s="210"/>
      <c r="J100" s="207"/>
      <c r="K100" s="263"/>
      <c r="L100" s="370"/>
      <c r="M100" s="207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39"/>
    </row>
    <row r="101" spans="1:26" ht="13.5" customHeight="1">
      <c r="A101" s="370"/>
      <c r="B101" s="207"/>
      <c r="C101" s="370"/>
      <c r="D101" s="261"/>
      <c r="E101" s="262"/>
      <c r="F101" s="207"/>
      <c r="G101" s="207"/>
      <c r="H101" s="207"/>
      <c r="I101" s="210"/>
      <c r="J101" s="207"/>
      <c r="K101" s="263"/>
      <c r="L101" s="370"/>
      <c r="M101" s="207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39"/>
    </row>
    <row r="102" spans="1:26" ht="13.5" customHeight="1">
      <c r="A102" s="370"/>
      <c r="B102" s="207"/>
      <c r="C102" s="370"/>
      <c r="D102" s="261"/>
      <c r="E102" s="262"/>
      <c r="F102" s="207"/>
      <c r="G102" s="207"/>
      <c r="H102" s="207"/>
      <c r="I102" s="210"/>
      <c r="J102" s="207"/>
      <c r="K102" s="263"/>
      <c r="L102" s="370"/>
      <c r="M102" s="207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39"/>
    </row>
    <row r="103" spans="1:26" ht="13.5" customHeight="1">
      <c r="A103" s="370"/>
      <c r="B103" s="207"/>
      <c r="C103" s="370"/>
      <c r="D103" s="261"/>
      <c r="E103" s="262"/>
      <c r="F103" s="207"/>
      <c r="G103" s="207"/>
      <c r="H103" s="207"/>
      <c r="I103" s="210"/>
      <c r="J103" s="207"/>
      <c r="K103" s="263"/>
      <c r="L103" s="370"/>
      <c r="M103" s="207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39"/>
    </row>
    <row r="104" spans="1:26" ht="13.5" customHeight="1">
      <c r="A104" s="370"/>
      <c r="B104" s="207"/>
      <c r="C104" s="370"/>
      <c r="D104" s="261"/>
      <c r="E104" s="262"/>
      <c r="F104" s="207"/>
      <c r="G104" s="207"/>
      <c r="H104" s="207"/>
      <c r="I104" s="210"/>
      <c r="J104" s="207"/>
      <c r="K104" s="263"/>
      <c r="L104" s="370"/>
      <c r="M104" s="207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39"/>
    </row>
    <row r="105" spans="1:26" ht="13.5" customHeight="1">
      <c r="A105" s="370"/>
      <c r="B105" s="207"/>
      <c r="C105" s="370"/>
      <c r="D105" s="261"/>
      <c r="E105" s="262"/>
      <c r="F105" s="207"/>
      <c r="G105" s="207"/>
      <c r="H105" s="207"/>
      <c r="I105" s="210"/>
      <c r="J105" s="207"/>
      <c r="K105" s="263"/>
      <c r="L105" s="370"/>
      <c r="M105" s="207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39"/>
    </row>
    <row r="106" spans="1:26" ht="13.5" customHeight="1">
      <c r="A106" s="370"/>
      <c r="B106" s="207"/>
      <c r="C106" s="370"/>
      <c r="D106" s="261"/>
      <c r="E106" s="262"/>
      <c r="F106" s="207"/>
      <c r="G106" s="207"/>
      <c r="H106" s="207"/>
      <c r="I106" s="210"/>
      <c r="J106" s="207"/>
      <c r="K106" s="263"/>
      <c r="L106" s="370"/>
      <c r="M106" s="207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39"/>
    </row>
    <row r="107" spans="1:26" ht="12.75" customHeight="1">
      <c r="A107" s="370"/>
      <c r="B107" s="195"/>
      <c r="C107" s="370"/>
      <c r="D107" s="242"/>
      <c r="E107" s="240"/>
      <c r="F107" s="195"/>
      <c r="G107" s="195"/>
      <c r="H107" s="195"/>
      <c r="I107" s="211"/>
      <c r="J107" s="195"/>
      <c r="K107" s="198"/>
      <c r="L107" s="370"/>
      <c r="M107" s="195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39"/>
    </row>
    <row r="108" spans="1:26" ht="12.75" customHeight="1">
      <c r="A108" s="380"/>
      <c r="B108" s="203"/>
      <c r="C108" s="380"/>
      <c r="D108" s="244"/>
      <c r="E108" s="245"/>
      <c r="F108" s="203"/>
      <c r="G108" s="203"/>
      <c r="H108" s="203"/>
      <c r="I108" s="221"/>
      <c r="J108" s="203"/>
      <c r="K108" s="206"/>
      <c r="L108" s="380"/>
      <c r="M108" s="203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39"/>
    </row>
    <row r="109" spans="1:26" ht="12.75" customHeight="1">
      <c r="A109" s="389" t="s">
        <v>122</v>
      </c>
      <c r="B109" s="217"/>
      <c r="C109" s="385">
        <f>+'Ppto UA'!D38</f>
        <v>0</v>
      </c>
      <c r="D109" s="258"/>
      <c r="E109" s="259"/>
      <c r="F109" s="217"/>
      <c r="G109" s="217"/>
      <c r="H109" s="217"/>
      <c r="I109" s="219"/>
      <c r="J109" s="217"/>
      <c r="K109" s="260"/>
      <c r="L109" s="379">
        <f>C109-SUM(I109:I118)</f>
        <v>0</v>
      </c>
      <c r="M109" s="217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39"/>
    </row>
    <row r="110" spans="1:26" ht="12.75" customHeight="1">
      <c r="A110" s="370"/>
      <c r="B110" s="207"/>
      <c r="C110" s="370"/>
      <c r="D110" s="261"/>
      <c r="E110" s="262"/>
      <c r="F110" s="207"/>
      <c r="G110" s="207"/>
      <c r="H110" s="207"/>
      <c r="I110" s="210"/>
      <c r="J110" s="207"/>
      <c r="K110" s="263"/>
      <c r="L110" s="370"/>
      <c r="M110" s="207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39"/>
    </row>
    <row r="111" spans="1:26" ht="12.75" customHeight="1">
      <c r="A111" s="370"/>
      <c r="B111" s="207"/>
      <c r="C111" s="370"/>
      <c r="D111" s="261"/>
      <c r="E111" s="262"/>
      <c r="F111" s="207"/>
      <c r="G111" s="207"/>
      <c r="H111" s="207"/>
      <c r="I111" s="210"/>
      <c r="J111" s="207"/>
      <c r="K111" s="263"/>
      <c r="L111" s="370"/>
      <c r="M111" s="207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39"/>
    </row>
    <row r="112" spans="1:26" ht="12.75" customHeight="1">
      <c r="A112" s="370"/>
      <c r="B112" s="207"/>
      <c r="C112" s="370"/>
      <c r="D112" s="261"/>
      <c r="E112" s="262"/>
      <c r="F112" s="207"/>
      <c r="G112" s="207"/>
      <c r="H112" s="207"/>
      <c r="I112" s="210"/>
      <c r="J112" s="207"/>
      <c r="K112" s="263"/>
      <c r="L112" s="370"/>
      <c r="M112" s="207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39"/>
    </row>
    <row r="113" spans="1:26" ht="12.75" customHeight="1">
      <c r="A113" s="370"/>
      <c r="B113" s="207"/>
      <c r="C113" s="370"/>
      <c r="D113" s="261"/>
      <c r="E113" s="262"/>
      <c r="F113" s="207"/>
      <c r="G113" s="207"/>
      <c r="H113" s="207"/>
      <c r="I113" s="210"/>
      <c r="J113" s="207"/>
      <c r="K113" s="263"/>
      <c r="L113" s="370"/>
      <c r="M113" s="207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39"/>
    </row>
    <row r="114" spans="1:26" ht="12.75" customHeight="1">
      <c r="A114" s="370"/>
      <c r="B114" s="207"/>
      <c r="C114" s="370"/>
      <c r="D114" s="261"/>
      <c r="E114" s="262"/>
      <c r="F114" s="207"/>
      <c r="G114" s="207"/>
      <c r="H114" s="207"/>
      <c r="I114" s="210"/>
      <c r="J114" s="207"/>
      <c r="K114" s="263"/>
      <c r="L114" s="370"/>
      <c r="M114" s="207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39"/>
    </row>
    <row r="115" spans="1:26" ht="12.75" customHeight="1">
      <c r="A115" s="370"/>
      <c r="B115" s="207"/>
      <c r="C115" s="370"/>
      <c r="D115" s="261"/>
      <c r="E115" s="262"/>
      <c r="F115" s="207"/>
      <c r="G115" s="207"/>
      <c r="H115" s="207"/>
      <c r="I115" s="210"/>
      <c r="J115" s="207"/>
      <c r="K115" s="263"/>
      <c r="L115" s="370"/>
      <c r="M115" s="207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39"/>
    </row>
    <row r="116" spans="1:26" ht="12.75" customHeight="1">
      <c r="A116" s="370"/>
      <c r="B116" s="207"/>
      <c r="C116" s="370"/>
      <c r="D116" s="261"/>
      <c r="E116" s="262"/>
      <c r="F116" s="207"/>
      <c r="G116" s="207"/>
      <c r="H116" s="207"/>
      <c r="I116" s="210"/>
      <c r="J116" s="207"/>
      <c r="K116" s="263"/>
      <c r="L116" s="370"/>
      <c r="M116" s="207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39"/>
    </row>
    <row r="117" spans="1:26" ht="12.75" customHeight="1">
      <c r="A117" s="370"/>
      <c r="B117" s="195">
        <v>21210202</v>
      </c>
      <c r="C117" s="370"/>
      <c r="D117" s="242"/>
      <c r="E117" s="240"/>
      <c r="F117" s="195"/>
      <c r="G117" s="195"/>
      <c r="H117" s="195"/>
      <c r="I117" s="211"/>
      <c r="J117" s="195"/>
      <c r="K117" s="198"/>
      <c r="L117" s="370"/>
      <c r="M117" s="195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39"/>
    </row>
    <row r="118" spans="1:26" ht="12.75" customHeight="1">
      <c r="A118" s="380"/>
      <c r="B118" s="203"/>
      <c r="C118" s="380"/>
      <c r="D118" s="244"/>
      <c r="E118" s="245"/>
      <c r="F118" s="203"/>
      <c r="G118" s="203"/>
      <c r="H118" s="203"/>
      <c r="I118" s="221"/>
      <c r="J118" s="203"/>
      <c r="K118" s="206"/>
      <c r="L118" s="380"/>
      <c r="M118" s="203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39"/>
    </row>
    <row r="119" spans="1:26" ht="12.75" customHeight="1">
      <c r="A119" s="389" t="s">
        <v>123</v>
      </c>
      <c r="B119" s="217"/>
      <c r="C119" s="385">
        <f>+'Ppto UA'!E39</f>
        <v>0</v>
      </c>
      <c r="D119" s="258"/>
      <c r="E119" s="259"/>
      <c r="F119" s="217"/>
      <c r="G119" s="217"/>
      <c r="H119" s="217"/>
      <c r="I119" s="219"/>
      <c r="J119" s="217"/>
      <c r="K119" s="260"/>
      <c r="L119" s="379">
        <f>C119-SUM(I119:I128)</f>
        <v>0</v>
      </c>
      <c r="M119" s="217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39"/>
    </row>
    <row r="120" spans="1:26" ht="12.75" customHeight="1">
      <c r="A120" s="370"/>
      <c r="B120" s="207"/>
      <c r="C120" s="370"/>
      <c r="D120" s="261"/>
      <c r="E120" s="262"/>
      <c r="F120" s="207"/>
      <c r="G120" s="207"/>
      <c r="H120" s="207"/>
      <c r="I120" s="210"/>
      <c r="J120" s="207"/>
      <c r="K120" s="263"/>
      <c r="L120" s="370"/>
      <c r="M120" s="207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39"/>
    </row>
    <row r="121" spans="1:26" ht="12.75" customHeight="1">
      <c r="A121" s="370"/>
      <c r="B121" s="207"/>
      <c r="C121" s="370"/>
      <c r="D121" s="261"/>
      <c r="E121" s="262"/>
      <c r="F121" s="207"/>
      <c r="G121" s="207"/>
      <c r="H121" s="207"/>
      <c r="I121" s="210"/>
      <c r="J121" s="207"/>
      <c r="K121" s="263"/>
      <c r="L121" s="370"/>
      <c r="M121" s="207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39"/>
    </row>
    <row r="122" spans="1:26" ht="12.75" customHeight="1">
      <c r="A122" s="370"/>
      <c r="B122" s="207"/>
      <c r="C122" s="370"/>
      <c r="D122" s="261"/>
      <c r="E122" s="262"/>
      <c r="F122" s="207"/>
      <c r="G122" s="207"/>
      <c r="H122" s="207"/>
      <c r="I122" s="210"/>
      <c r="J122" s="207"/>
      <c r="K122" s="263"/>
      <c r="L122" s="370"/>
      <c r="M122" s="207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39"/>
    </row>
    <row r="123" spans="1:26" ht="12.75" customHeight="1">
      <c r="A123" s="370"/>
      <c r="B123" s="207"/>
      <c r="C123" s="370"/>
      <c r="D123" s="261"/>
      <c r="E123" s="262"/>
      <c r="F123" s="207"/>
      <c r="G123" s="207"/>
      <c r="H123" s="207"/>
      <c r="I123" s="210"/>
      <c r="J123" s="207"/>
      <c r="K123" s="263"/>
      <c r="L123" s="370"/>
      <c r="M123" s="207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39"/>
    </row>
    <row r="124" spans="1:26" ht="12.75" customHeight="1">
      <c r="A124" s="370"/>
      <c r="B124" s="207"/>
      <c r="C124" s="370"/>
      <c r="D124" s="261"/>
      <c r="E124" s="262"/>
      <c r="F124" s="207"/>
      <c r="G124" s="207"/>
      <c r="H124" s="207"/>
      <c r="I124" s="210"/>
      <c r="J124" s="207"/>
      <c r="K124" s="263"/>
      <c r="L124" s="370"/>
      <c r="M124" s="207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39"/>
    </row>
    <row r="125" spans="1:26" ht="12.75" customHeight="1">
      <c r="A125" s="370"/>
      <c r="B125" s="207"/>
      <c r="C125" s="370"/>
      <c r="D125" s="261"/>
      <c r="E125" s="262"/>
      <c r="F125" s="207"/>
      <c r="G125" s="207"/>
      <c r="H125" s="207"/>
      <c r="I125" s="210"/>
      <c r="J125" s="207"/>
      <c r="K125" s="263"/>
      <c r="L125" s="370"/>
      <c r="M125" s="207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39"/>
    </row>
    <row r="126" spans="1:26" ht="12.75" customHeight="1">
      <c r="A126" s="370"/>
      <c r="B126" s="207"/>
      <c r="C126" s="370"/>
      <c r="D126" s="261"/>
      <c r="E126" s="262"/>
      <c r="F126" s="207"/>
      <c r="G126" s="207"/>
      <c r="H126" s="207"/>
      <c r="I126" s="210"/>
      <c r="J126" s="207"/>
      <c r="K126" s="263"/>
      <c r="L126" s="370"/>
      <c r="M126" s="207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39"/>
    </row>
    <row r="127" spans="1:26" ht="12.75" customHeight="1">
      <c r="A127" s="370"/>
      <c r="B127" s="195"/>
      <c r="C127" s="370"/>
      <c r="D127" s="242"/>
      <c r="E127" s="240"/>
      <c r="F127" s="195"/>
      <c r="G127" s="195"/>
      <c r="H127" s="195"/>
      <c r="I127" s="211"/>
      <c r="J127" s="195"/>
      <c r="K127" s="198"/>
      <c r="L127" s="370"/>
      <c r="M127" s="195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39"/>
    </row>
    <row r="128" spans="1:26" ht="12.75" customHeight="1">
      <c r="A128" s="380"/>
      <c r="B128" s="203">
        <v>212201</v>
      </c>
      <c r="C128" s="380"/>
      <c r="D128" s="244"/>
      <c r="E128" s="245"/>
      <c r="F128" s="203"/>
      <c r="G128" s="203"/>
      <c r="H128" s="203"/>
      <c r="I128" s="221"/>
      <c r="J128" s="203"/>
      <c r="K128" s="206"/>
      <c r="L128" s="380"/>
      <c r="M128" s="203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39"/>
    </row>
    <row r="129" spans="1:26" ht="12.75" customHeight="1">
      <c r="A129" s="389" t="s">
        <v>124</v>
      </c>
      <c r="B129" s="217">
        <v>212202</v>
      </c>
      <c r="C129" s="385">
        <f>+'Ppto UA'!E40</f>
        <v>0</v>
      </c>
      <c r="D129" s="258"/>
      <c r="E129" s="259"/>
      <c r="F129" s="217"/>
      <c r="G129" s="217"/>
      <c r="H129" s="217"/>
      <c r="I129" s="219"/>
      <c r="J129" s="217"/>
      <c r="K129" s="260"/>
      <c r="L129" s="379">
        <f>C129-SUM(I129:I138)</f>
        <v>0</v>
      </c>
      <c r="M129" s="217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39"/>
    </row>
    <row r="130" spans="1:26" ht="12.75" customHeight="1">
      <c r="A130" s="370"/>
      <c r="B130" s="207"/>
      <c r="C130" s="370"/>
      <c r="D130" s="261"/>
      <c r="E130" s="262"/>
      <c r="F130" s="207"/>
      <c r="G130" s="207"/>
      <c r="H130" s="207"/>
      <c r="I130" s="210"/>
      <c r="J130" s="207"/>
      <c r="K130" s="263"/>
      <c r="L130" s="370"/>
      <c r="M130" s="207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39"/>
    </row>
    <row r="131" spans="1:26" ht="12.75" customHeight="1">
      <c r="A131" s="370"/>
      <c r="B131" s="207"/>
      <c r="C131" s="370"/>
      <c r="D131" s="261"/>
      <c r="E131" s="262"/>
      <c r="F131" s="207"/>
      <c r="G131" s="207"/>
      <c r="H131" s="207"/>
      <c r="I131" s="210"/>
      <c r="J131" s="207"/>
      <c r="K131" s="263"/>
      <c r="L131" s="370"/>
      <c r="M131" s="207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39"/>
    </row>
    <row r="132" spans="1:26" ht="12.75" customHeight="1">
      <c r="A132" s="370"/>
      <c r="B132" s="207"/>
      <c r="C132" s="370"/>
      <c r="D132" s="261"/>
      <c r="E132" s="262"/>
      <c r="F132" s="207"/>
      <c r="G132" s="207"/>
      <c r="H132" s="207"/>
      <c r="I132" s="210"/>
      <c r="J132" s="207"/>
      <c r="K132" s="263"/>
      <c r="L132" s="370"/>
      <c r="M132" s="207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39"/>
    </row>
    <row r="133" spans="1:26" ht="12.75" customHeight="1">
      <c r="A133" s="370"/>
      <c r="B133" s="207"/>
      <c r="C133" s="370"/>
      <c r="D133" s="261"/>
      <c r="E133" s="262"/>
      <c r="F133" s="207"/>
      <c r="G133" s="207"/>
      <c r="H133" s="207"/>
      <c r="I133" s="210"/>
      <c r="J133" s="207"/>
      <c r="K133" s="263"/>
      <c r="L133" s="370"/>
      <c r="M133" s="207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39"/>
    </row>
    <row r="134" spans="1:26" ht="12.75" customHeight="1">
      <c r="A134" s="370"/>
      <c r="B134" s="207"/>
      <c r="C134" s="370"/>
      <c r="D134" s="261"/>
      <c r="E134" s="262"/>
      <c r="F134" s="207"/>
      <c r="G134" s="207"/>
      <c r="H134" s="207"/>
      <c r="I134" s="210"/>
      <c r="J134" s="207"/>
      <c r="K134" s="263"/>
      <c r="L134" s="370"/>
      <c r="M134" s="207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39"/>
    </row>
    <row r="135" spans="1:26" ht="12.75" customHeight="1">
      <c r="A135" s="370"/>
      <c r="B135" s="207"/>
      <c r="C135" s="370"/>
      <c r="D135" s="261"/>
      <c r="E135" s="262"/>
      <c r="F135" s="207"/>
      <c r="G135" s="207"/>
      <c r="H135" s="207"/>
      <c r="I135" s="210"/>
      <c r="J135" s="207"/>
      <c r="K135" s="263"/>
      <c r="L135" s="370"/>
      <c r="M135" s="207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39"/>
    </row>
    <row r="136" spans="1:26" ht="12.75" customHeight="1">
      <c r="A136" s="370"/>
      <c r="B136" s="207"/>
      <c r="C136" s="370"/>
      <c r="D136" s="261"/>
      <c r="E136" s="262"/>
      <c r="F136" s="207"/>
      <c r="G136" s="207"/>
      <c r="H136" s="207"/>
      <c r="I136" s="210"/>
      <c r="J136" s="207"/>
      <c r="K136" s="263"/>
      <c r="L136" s="370"/>
      <c r="M136" s="207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39"/>
    </row>
    <row r="137" spans="1:26" ht="12.75" customHeight="1">
      <c r="A137" s="370"/>
      <c r="B137" s="195"/>
      <c r="C137" s="370"/>
      <c r="D137" s="242"/>
      <c r="E137" s="240"/>
      <c r="F137" s="195"/>
      <c r="G137" s="195"/>
      <c r="H137" s="195"/>
      <c r="I137" s="211"/>
      <c r="J137" s="195"/>
      <c r="K137" s="198"/>
      <c r="L137" s="370"/>
      <c r="M137" s="195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39"/>
    </row>
    <row r="138" spans="1:26" ht="12.75" customHeight="1">
      <c r="A138" s="380"/>
      <c r="B138" s="203"/>
      <c r="C138" s="380"/>
      <c r="D138" s="244"/>
      <c r="E138" s="245"/>
      <c r="F138" s="203"/>
      <c r="G138" s="203"/>
      <c r="H138" s="203"/>
      <c r="I138" s="221"/>
      <c r="J138" s="203"/>
      <c r="K138" s="206"/>
      <c r="L138" s="380"/>
      <c r="M138" s="203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39"/>
    </row>
    <row r="139" spans="1:26" ht="12.75" customHeight="1">
      <c r="A139" s="389" t="s">
        <v>125</v>
      </c>
      <c r="B139" s="217">
        <v>212203</v>
      </c>
      <c r="C139" s="385">
        <f>+'Ppto UA'!E41</f>
        <v>0</v>
      </c>
      <c r="D139" s="258"/>
      <c r="E139" s="259"/>
      <c r="F139" s="217"/>
      <c r="G139" s="217"/>
      <c r="H139" s="217"/>
      <c r="I139" s="219"/>
      <c r="J139" s="217"/>
      <c r="K139" s="260"/>
      <c r="L139" s="379">
        <f>C139-SUM(I139:I148)</f>
        <v>0</v>
      </c>
      <c r="M139" s="217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39"/>
    </row>
    <row r="140" spans="1:26" ht="12.75" customHeight="1">
      <c r="A140" s="370"/>
      <c r="B140" s="207"/>
      <c r="C140" s="370"/>
      <c r="D140" s="261"/>
      <c r="E140" s="262"/>
      <c r="F140" s="207"/>
      <c r="G140" s="207"/>
      <c r="H140" s="207"/>
      <c r="I140" s="210"/>
      <c r="J140" s="207"/>
      <c r="K140" s="263"/>
      <c r="L140" s="370"/>
      <c r="M140" s="207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39"/>
    </row>
    <row r="141" spans="1:26" ht="12.75" customHeight="1">
      <c r="A141" s="370"/>
      <c r="B141" s="207"/>
      <c r="C141" s="370"/>
      <c r="D141" s="261"/>
      <c r="E141" s="262"/>
      <c r="F141" s="207"/>
      <c r="G141" s="207"/>
      <c r="H141" s="207"/>
      <c r="I141" s="210"/>
      <c r="J141" s="207"/>
      <c r="K141" s="263"/>
      <c r="L141" s="370"/>
      <c r="M141" s="207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39"/>
    </row>
    <row r="142" spans="1:26" ht="12.75" customHeight="1">
      <c r="A142" s="370"/>
      <c r="B142" s="207"/>
      <c r="C142" s="370"/>
      <c r="D142" s="261"/>
      <c r="E142" s="262"/>
      <c r="F142" s="207"/>
      <c r="G142" s="207"/>
      <c r="H142" s="207"/>
      <c r="I142" s="210"/>
      <c r="J142" s="207"/>
      <c r="K142" s="263"/>
      <c r="L142" s="370"/>
      <c r="M142" s="207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39"/>
    </row>
    <row r="143" spans="1:26" ht="12.75" customHeight="1">
      <c r="A143" s="370"/>
      <c r="B143" s="207"/>
      <c r="C143" s="370"/>
      <c r="D143" s="261"/>
      <c r="E143" s="262"/>
      <c r="F143" s="207"/>
      <c r="G143" s="207"/>
      <c r="H143" s="207"/>
      <c r="I143" s="210"/>
      <c r="J143" s="207"/>
      <c r="K143" s="263"/>
      <c r="L143" s="370"/>
      <c r="M143" s="207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39"/>
    </row>
    <row r="144" spans="1:26" ht="12.75" customHeight="1">
      <c r="A144" s="370"/>
      <c r="B144" s="207"/>
      <c r="C144" s="370"/>
      <c r="D144" s="261"/>
      <c r="E144" s="262"/>
      <c r="F144" s="207"/>
      <c r="G144" s="207"/>
      <c r="H144" s="207"/>
      <c r="I144" s="210"/>
      <c r="J144" s="207"/>
      <c r="K144" s="263"/>
      <c r="L144" s="370"/>
      <c r="M144" s="207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39"/>
    </row>
    <row r="145" spans="1:26" ht="12.75" customHeight="1">
      <c r="A145" s="370"/>
      <c r="B145" s="207"/>
      <c r="C145" s="370"/>
      <c r="D145" s="261"/>
      <c r="E145" s="262"/>
      <c r="F145" s="207"/>
      <c r="G145" s="207"/>
      <c r="H145" s="207"/>
      <c r="I145" s="210"/>
      <c r="J145" s="207"/>
      <c r="K145" s="263"/>
      <c r="L145" s="370"/>
      <c r="M145" s="207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39"/>
    </row>
    <row r="146" spans="1:26" ht="12.75" customHeight="1">
      <c r="A146" s="370"/>
      <c r="B146" s="207"/>
      <c r="C146" s="370"/>
      <c r="D146" s="261"/>
      <c r="E146" s="262"/>
      <c r="F146" s="207"/>
      <c r="G146" s="207"/>
      <c r="H146" s="207"/>
      <c r="I146" s="210"/>
      <c r="J146" s="207"/>
      <c r="K146" s="263"/>
      <c r="L146" s="370"/>
      <c r="M146" s="207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39"/>
    </row>
    <row r="147" spans="1:26" ht="12.75" customHeight="1">
      <c r="A147" s="370"/>
      <c r="B147" s="195"/>
      <c r="C147" s="370"/>
      <c r="D147" s="242"/>
      <c r="E147" s="240"/>
      <c r="F147" s="195"/>
      <c r="G147" s="195"/>
      <c r="H147" s="195"/>
      <c r="I147" s="211"/>
      <c r="J147" s="195"/>
      <c r="K147" s="198"/>
      <c r="L147" s="370"/>
      <c r="M147" s="195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39"/>
    </row>
    <row r="148" spans="1:26" ht="12.75" customHeight="1">
      <c r="A148" s="380"/>
      <c r="B148" s="203"/>
      <c r="C148" s="380"/>
      <c r="D148" s="244"/>
      <c r="E148" s="245"/>
      <c r="F148" s="203"/>
      <c r="G148" s="203"/>
      <c r="H148" s="203"/>
      <c r="I148" s="221"/>
      <c r="J148" s="203"/>
      <c r="K148" s="206"/>
      <c r="L148" s="380"/>
      <c r="M148" s="203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39"/>
    </row>
    <row r="149" spans="1:26" ht="12.75" customHeight="1">
      <c r="A149" s="389" t="s">
        <v>126</v>
      </c>
      <c r="B149" s="217">
        <v>212204</v>
      </c>
      <c r="C149" s="385">
        <f>+'Ppto UA'!D42</f>
        <v>0</v>
      </c>
      <c r="D149" s="258"/>
      <c r="E149" s="259"/>
      <c r="F149" s="217"/>
      <c r="G149" s="217"/>
      <c r="H149" s="217"/>
      <c r="I149" s="219"/>
      <c r="J149" s="217"/>
      <c r="K149" s="260"/>
      <c r="L149" s="379">
        <f>C149-SUM(I149:I158)</f>
        <v>0</v>
      </c>
      <c r="M149" s="217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39"/>
    </row>
    <row r="150" spans="1:26" ht="12.75" customHeight="1">
      <c r="A150" s="370"/>
      <c r="B150" s="207"/>
      <c r="C150" s="370"/>
      <c r="D150" s="261"/>
      <c r="E150" s="262"/>
      <c r="F150" s="207"/>
      <c r="G150" s="207"/>
      <c r="H150" s="207"/>
      <c r="I150" s="210"/>
      <c r="J150" s="207"/>
      <c r="K150" s="263"/>
      <c r="L150" s="370"/>
      <c r="M150" s="207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39"/>
    </row>
    <row r="151" spans="1:26" ht="12.75" customHeight="1">
      <c r="A151" s="370"/>
      <c r="B151" s="207"/>
      <c r="C151" s="370"/>
      <c r="D151" s="261"/>
      <c r="E151" s="262"/>
      <c r="F151" s="207"/>
      <c r="G151" s="207"/>
      <c r="H151" s="207"/>
      <c r="I151" s="210"/>
      <c r="J151" s="207"/>
      <c r="K151" s="263"/>
      <c r="L151" s="370"/>
      <c r="M151" s="207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39"/>
    </row>
    <row r="152" spans="1:26" ht="12.75" customHeight="1">
      <c r="A152" s="370"/>
      <c r="B152" s="207"/>
      <c r="C152" s="370"/>
      <c r="D152" s="261"/>
      <c r="E152" s="262"/>
      <c r="F152" s="207"/>
      <c r="G152" s="207"/>
      <c r="H152" s="207"/>
      <c r="I152" s="210"/>
      <c r="J152" s="207"/>
      <c r="K152" s="263"/>
      <c r="L152" s="370"/>
      <c r="M152" s="207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39"/>
    </row>
    <row r="153" spans="1:26" ht="12.75" customHeight="1">
      <c r="A153" s="370"/>
      <c r="B153" s="207"/>
      <c r="C153" s="370"/>
      <c r="D153" s="261"/>
      <c r="E153" s="262"/>
      <c r="F153" s="207"/>
      <c r="G153" s="207"/>
      <c r="H153" s="207"/>
      <c r="I153" s="210"/>
      <c r="J153" s="207"/>
      <c r="K153" s="263"/>
      <c r="L153" s="370"/>
      <c r="M153" s="207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39"/>
    </row>
    <row r="154" spans="1:26" ht="12.75" customHeight="1">
      <c r="A154" s="370"/>
      <c r="B154" s="207"/>
      <c r="C154" s="370"/>
      <c r="D154" s="261"/>
      <c r="E154" s="262"/>
      <c r="F154" s="207"/>
      <c r="G154" s="207"/>
      <c r="H154" s="207"/>
      <c r="I154" s="210"/>
      <c r="J154" s="207"/>
      <c r="K154" s="263"/>
      <c r="L154" s="370"/>
      <c r="M154" s="207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39"/>
    </row>
    <row r="155" spans="1:26" ht="12.75" customHeight="1">
      <c r="A155" s="370"/>
      <c r="B155" s="207"/>
      <c r="C155" s="370"/>
      <c r="D155" s="261"/>
      <c r="E155" s="262"/>
      <c r="F155" s="207"/>
      <c r="G155" s="207"/>
      <c r="H155" s="207"/>
      <c r="I155" s="210"/>
      <c r="J155" s="207"/>
      <c r="K155" s="263"/>
      <c r="L155" s="370"/>
      <c r="M155" s="207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39"/>
    </row>
    <row r="156" spans="1:26" ht="12.75" customHeight="1">
      <c r="A156" s="370"/>
      <c r="B156" s="207"/>
      <c r="C156" s="370"/>
      <c r="D156" s="261"/>
      <c r="E156" s="262"/>
      <c r="F156" s="207"/>
      <c r="G156" s="207"/>
      <c r="H156" s="207"/>
      <c r="I156" s="210"/>
      <c r="J156" s="207"/>
      <c r="K156" s="263"/>
      <c r="L156" s="370"/>
      <c r="M156" s="207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39"/>
    </row>
    <row r="157" spans="1:26" ht="12.75" customHeight="1">
      <c r="A157" s="370"/>
      <c r="B157" s="195"/>
      <c r="C157" s="370"/>
      <c r="D157" s="242"/>
      <c r="E157" s="240"/>
      <c r="F157" s="195"/>
      <c r="G157" s="195"/>
      <c r="H157" s="195"/>
      <c r="I157" s="211"/>
      <c r="J157" s="195"/>
      <c r="K157" s="198"/>
      <c r="L157" s="370"/>
      <c r="M157" s="195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39"/>
    </row>
    <row r="158" spans="1:26" ht="12.75" customHeight="1">
      <c r="A158" s="380"/>
      <c r="B158" s="203"/>
      <c r="C158" s="380"/>
      <c r="D158" s="244"/>
      <c r="E158" s="245"/>
      <c r="F158" s="203"/>
      <c r="G158" s="203"/>
      <c r="H158" s="203"/>
      <c r="I158" s="221"/>
      <c r="J158" s="203"/>
      <c r="K158" s="206"/>
      <c r="L158" s="380"/>
      <c r="M158" s="203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39"/>
    </row>
    <row r="159" spans="1:26" ht="12.75" customHeight="1">
      <c r="A159" s="407" t="s">
        <v>127</v>
      </c>
      <c r="B159" s="217">
        <v>212205</v>
      </c>
      <c r="C159" s="385">
        <f>+'Ppto UA'!D43</f>
        <v>0</v>
      </c>
      <c r="D159" s="265"/>
      <c r="E159" s="259"/>
      <c r="F159" s="266"/>
      <c r="G159" s="217"/>
      <c r="H159" s="217"/>
      <c r="I159" s="219"/>
      <c r="J159" s="217"/>
      <c r="K159" s="260"/>
      <c r="L159" s="379">
        <f>C159-SUM(I159:I168)</f>
        <v>0</v>
      </c>
      <c r="M159" s="217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39"/>
    </row>
    <row r="160" spans="1:26" ht="12.75" customHeight="1">
      <c r="A160" s="408"/>
      <c r="B160" s="207"/>
      <c r="C160" s="370"/>
      <c r="D160" s="267"/>
      <c r="E160" s="262"/>
      <c r="F160" s="268"/>
      <c r="G160" s="207"/>
      <c r="H160" s="207"/>
      <c r="I160" s="210"/>
      <c r="J160" s="207"/>
      <c r="K160" s="263"/>
      <c r="L160" s="370"/>
      <c r="M160" s="207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39"/>
    </row>
    <row r="161" spans="1:26" ht="12.75" customHeight="1">
      <c r="A161" s="408"/>
      <c r="B161" s="207"/>
      <c r="C161" s="370"/>
      <c r="D161" s="267"/>
      <c r="E161" s="262"/>
      <c r="F161" s="268"/>
      <c r="G161" s="207"/>
      <c r="H161" s="207"/>
      <c r="I161" s="210"/>
      <c r="J161" s="207"/>
      <c r="K161" s="263"/>
      <c r="L161" s="370"/>
      <c r="M161" s="207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39"/>
    </row>
    <row r="162" spans="1:26" ht="12.75" customHeight="1">
      <c r="A162" s="408"/>
      <c r="B162" s="207"/>
      <c r="C162" s="370"/>
      <c r="D162" s="267"/>
      <c r="E162" s="262"/>
      <c r="F162" s="268"/>
      <c r="G162" s="207"/>
      <c r="H162" s="207"/>
      <c r="I162" s="210"/>
      <c r="J162" s="207"/>
      <c r="K162" s="263"/>
      <c r="L162" s="370"/>
      <c r="M162" s="207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39"/>
    </row>
    <row r="163" spans="1:26" ht="12.75" customHeight="1">
      <c r="A163" s="408"/>
      <c r="B163" s="207"/>
      <c r="C163" s="370"/>
      <c r="D163" s="267"/>
      <c r="E163" s="262"/>
      <c r="F163" s="268"/>
      <c r="G163" s="207"/>
      <c r="H163" s="207"/>
      <c r="I163" s="210"/>
      <c r="J163" s="207"/>
      <c r="K163" s="263"/>
      <c r="L163" s="370"/>
      <c r="M163" s="207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39"/>
    </row>
    <row r="164" spans="1:26" ht="12.75" customHeight="1">
      <c r="A164" s="408"/>
      <c r="B164" s="207"/>
      <c r="C164" s="370"/>
      <c r="D164" s="267"/>
      <c r="E164" s="262"/>
      <c r="F164" s="268"/>
      <c r="G164" s="207"/>
      <c r="H164" s="207"/>
      <c r="I164" s="210"/>
      <c r="J164" s="207"/>
      <c r="K164" s="263"/>
      <c r="L164" s="370"/>
      <c r="M164" s="207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39"/>
    </row>
    <row r="165" spans="1:26" ht="12.75" customHeight="1">
      <c r="A165" s="408"/>
      <c r="B165" s="207"/>
      <c r="C165" s="370"/>
      <c r="D165" s="267"/>
      <c r="E165" s="262"/>
      <c r="F165" s="268"/>
      <c r="G165" s="207"/>
      <c r="H165" s="207"/>
      <c r="I165" s="210"/>
      <c r="J165" s="207"/>
      <c r="K165" s="263"/>
      <c r="L165" s="370"/>
      <c r="M165" s="207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39"/>
    </row>
    <row r="166" spans="1:26" ht="12.75" customHeight="1">
      <c r="A166" s="408"/>
      <c r="B166" s="207"/>
      <c r="C166" s="370"/>
      <c r="D166" s="267"/>
      <c r="E166" s="262"/>
      <c r="F166" s="268"/>
      <c r="G166" s="207"/>
      <c r="H166" s="207"/>
      <c r="I166" s="210"/>
      <c r="J166" s="207"/>
      <c r="K166" s="263"/>
      <c r="L166" s="370"/>
      <c r="M166" s="207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39"/>
    </row>
    <row r="167" spans="1:26" ht="12.75" customHeight="1">
      <c r="A167" s="408"/>
      <c r="B167" s="195"/>
      <c r="C167" s="370"/>
      <c r="D167" s="242"/>
      <c r="E167" s="240"/>
      <c r="F167" s="195"/>
      <c r="G167" s="195"/>
      <c r="H167" s="195"/>
      <c r="I167" s="211"/>
      <c r="J167" s="195"/>
      <c r="K167" s="198"/>
      <c r="L167" s="370"/>
      <c r="M167" s="195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39"/>
    </row>
    <row r="168" spans="1:26" ht="12.75" customHeight="1">
      <c r="A168" s="409"/>
      <c r="B168" s="203"/>
      <c r="C168" s="380"/>
      <c r="D168" s="244"/>
      <c r="E168" s="245"/>
      <c r="F168" s="203"/>
      <c r="G168" s="203"/>
      <c r="H168" s="203"/>
      <c r="I168" s="221"/>
      <c r="J168" s="203"/>
      <c r="K168" s="206"/>
      <c r="L168" s="380"/>
      <c r="M168" s="203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39"/>
    </row>
    <row r="169" spans="1:26" ht="12.75" customHeight="1">
      <c r="A169" s="420" t="s">
        <v>379</v>
      </c>
      <c r="B169" s="269">
        <v>212206</v>
      </c>
      <c r="C169" s="421"/>
      <c r="D169" s="270"/>
      <c r="E169" s="271"/>
      <c r="F169" s="269"/>
      <c r="G169" s="269"/>
      <c r="H169" s="269"/>
      <c r="I169" s="272"/>
      <c r="J169" s="269"/>
      <c r="K169" s="273"/>
      <c r="L169" s="381">
        <f>C169-SUM(I169:I178)</f>
        <v>0</v>
      </c>
      <c r="M169" s="269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39"/>
    </row>
    <row r="170" spans="1:26" ht="12.75" customHeight="1">
      <c r="A170" s="408"/>
      <c r="B170" s="274"/>
      <c r="C170" s="370"/>
      <c r="D170" s="275"/>
      <c r="E170" s="276"/>
      <c r="F170" s="274"/>
      <c r="G170" s="274"/>
      <c r="H170" s="274"/>
      <c r="I170" s="277"/>
      <c r="J170" s="274"/>
      <c r="K170" s="278"/>
      <c r="L170" s="370"/>
      <c r="M170" s="274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39"/>
    </row>
    <row r="171" spans="1:26" ht="12.75" customHeight="1">
      <c r="A171" s="408"/>
      <c r="B171" s="274"/>
      <c r="C171" s="370"/>
      <c r="D171" s="275"/>
      <c r="E171" s="276"/>
      <c r="F171" s="274"/>
      <c r="G171" s="274"/>
      <c r="H171" s="274"/>
      <c r="I171" s="277"/>
      <c r="J171" s="274"/>
      <c r="K171" s="278"/>
      <c r="L171" s="370"/>
      <c r="M171" s="274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39"/>
    </row>
    <row r="172" spans="1:26" ht="12.75" customHeight="1">
      <c r="A172" s="408"/>
      <c r="B172" s="274"/>
      <c r="C172" s="370"/>
      <c r="D172" s="275"/>
      <c r="E172" s="276"/>
      <c r="F172" s="274"/>
      <c r="G172" s="274"/>
      <c r="H172" s="274"/>
      <c r="I172" s="277"/>
      <c r="J172" s="274"/>
      <c r="K172" s="278"/>
      <c r="L172" s="370"/>
      <c r="M172" s="274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39"/>
    </row>
    <row r="173" spans="1:26" ht="12.75" customHeight="1">
      <c r="A173" s="408"/>
      <c r="B173" s="274"/>
      <c r="C173" s="370"/>
      <c r="D173" s="275"/>
      <c r="E173" s="276"/>
      <c r="F173" s="274"/>
      <c r="G173" s="274"/>
      <c r="H173" s="274"/>
      <c r="I173" s="277"/>
      <c r="J173" s="274"/>
      <c r="K173" s="278"/>
      <c r="L173" s="370"/>
      <c r="M173" s="274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39"/>
    </row>
    <row r="174" spans="1:26" ht="12.75" customHeight="1">
      <c r="A174" s="408"/>
      <c r="B174" s="274"/>
      <c r="C174" s="370"/>
      <c r="D174" s="275"/>
      <c r="E174" s="276"/>
      <c r="F174" s="274"/>
      <c r="G174" s="274"/>
      <c r="H174" s="274"/>
      <c r="I174" s="277"/>
      <c r="J174" s="274"/>
      <c r="K174" s="278"/>
      <c r="L174" s="370"/>
      <c r="M174" s="274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39"/>
    </row>
    <row r="175" spans="1:26" ht="12.75" customHeight="1">
      <c r="A175" s="408"/>
      <c r="B175" s="274"/>
      <c r="C175" s="370"/>
      <c r="D175" s="275"/>
      <c r="E175" s="276"/>
      <c r="F175" s="274"/>
      <c r="G175" s="274"/>
      <c r="H175" s="274"/>
      <c r="I175" s="277"/>
      <c r="J175" s="274"/>
      <c r="K175" s="278"/>
      <c r="L175" s="370"/>
      <c r="M175" s="274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39"/>
    </row>
    <row r="176" spans="1:26" ht="12.75" customHeight="1">
      <c r="A176" s="408"/>
      <c r="B176" s="274"/>
      <c r="C176" s="370"/>
      <c r="D176" s="275"/>
      <c r="E176" s="276"/>
      <c r="F176" s="274"/>
      <c r="G176" s="274"/>
      <c r="H176" s="274"/>
      <c r="I176" s="277"/>
      <c r="J176" s="274"/>
      <c r="K176" s="278"/>
      <c r="L176" s="370"/>
      <c r="M176" s="274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39"/>
    </row>
    <row r="177" spans="1:26" ht="12.75" customHeight="1">
      <c r="A177" s="408"/>
      <c r="B177" s="246"/>
      <c r="C177" s="370"/>
      <c r="D177" s="247"/>
      <c r="E177" s="248"/>
      <c r="F177" s="246"/>
      <c r="G177" s="246"/>
      <c r="H177" s="246"/>
      <c r="I177" s="250"/>
      <c r="J177" s="246"/>
      <c r="K177" s="251"/>
      <c r="L177" s="370"/>
      <c r="M177" s="246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39"/>
    </row>
    <row r="178" spans="1:26" ht="12.75" customHeight="1">
      <c r="A178" s="409"/>
      <c r="B178" s="252"/>
      <c r="C178" s="380"/>
      <c r="D178" s="253"/>
      <c r="E178" s="254"/>
      <c r="F178" s="252"/>
      <c r="G178" s="252"/>
      <c r="H178" s="252"/>
      <c r="I178" s="256"/>
      <c r="J178" s="252"/>
      <c r="K178" s="257"/>
      <c r="L178" s="380"/>
      <c r="M178" s="252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39"/>
    </row>
    <row r="179" spans="1:26" ht="12.75" customHeight="1">
      <c r="A179" s="410" t="s">
        <v>129</v>
      </c>
      <c r="B179" s="207">
        <v>212207</v>
      </c>
      <c r="C179" s="398">
        <f>+'Ppto UA'!D45</f>
        <v>0</v>
      </c>
      <c r="D179" s="261"/>
      <c r="E179" s="262"/>
      <c r="F179" s="207"/>
      <c r="G179" s="207"/>
      <c r="H179" s="207"/>
      <c r="I179" s="210"/>
      <c r="J179" s="207"/>
      <c r="K179" s="263"/>
      <c r="L179" s="382">
        <f>C179-SUM(I179:I188)</f>
        <v>0</v>
      </c>
      <c r="M179" s="207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39"/>
    </row>
    <row r="180" spans="1:26" ht="12.75" customHeight="1">
      <c r="A180" s="408"/>
      <c r="B180" s="207"/>
      <c r="C180" s="370"/>
      <c r="D180" s="261"/>
      <c r="E180" s="262"/>
      <c r="F180" s="207"/>
      <c r="G180" s="207"/>
      <c r="H180" s="207"/>
      <c r="I180" s="210"/>
      <c r="J180" s="207"/>
      <c r="K180" s="263"/>
      <c r="L180" s="370"/>
      <c r="M180" s="207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39"/>
    </row>
    <row r="181" spans="1:26" ht="12.75" customHeight="1">
      <c r="A181" s="408"/>
      <c r="B181" s="207"/>
      <c r="C181" s="370"/>
      <c r="D181" s="261"/>
      <c r="E181" s="262"/>
      <c r="F181" s="207"/>
      <c r="G181" s="207"/>
      <c r="H181" s="207"/>
      <c r="I181" s="210"/>
      <c r="J181" s="207"/>
      <c r="K181" s="263"/>
      <c r="L181" s="370"/>
      <c r="M181" s="207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39"/>
    </row>
    <row r="182" spans="1:26" ht="12.75" customHeight="1">
      <c r="A182" s="408"/>
      <c r="B182" s="207"/>
      <c r="C182" s="370"/>
      <c r="D182" s="261"/>
      <c r="E182" s="262"/>
      <c r="F182" s="207"/>
      <c r="G182" s="207"/>
      <c r="H182" s="207"/>
      <c r="I182" s="210"/>
      <c r="J182" s="207"/>
      <c r="K182" s="263"/>
      <c r="L182" s="370"/>
      <c r="M182" s="207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39"/>
    </row>
    <row r="183" spans="1:26" ht="12.75" customHeight="1">
      <c r="A183" s="408"/>
      <c r="B183" s="207"/>
      <c r="C183" s="370"/>
      <c r="D183" s="261"/>
      <c r="E183" s="262"/>
      <c r="F183" s="207"/>
      <c r="G183" s="207"/>
      <c r="H183" s="207"/>
      <c r="I183" s="210"/>
      <c r="J183" s="207"/>
      <c r="K183" s="263"/>
      <c r="L183" s="370"/>
      <c r="M183" s="207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39"/>
    </row>
    <row r="184" spans="1:26" ht="12.75" customHeight="1">
      <c r="A184" s="408"/>
      <c r="B184" s="207"/>
      <c r="C184" s="370"/>
      <c r="D184" s="261"/>
      <c r="E184" s="262"/>
      <c r="F184" s="207"/>
      <c r="G184" s="207"/>
      <c r="H184" s="207"/>
      <c r="I184" s="210"/>
      <c r="J184" s="207"/>
      <c r="K184" s="263"/>
      <c r="L184" s="370"/>
      <c r="M184" s="207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39"/>
    </row>
    <row r="185" spans="1:26" ht="12.75" customHeight="1">
      <c r="A185" s="408"/>
      <c r="B185" s="207"/>
      <c r="C185" s="370"/>
      <c r="D185" s="261"/>
      <c r="E185" s="262"/>
      <c r="F185" s="207"/>
      <c r="G185" s="207"/>
      <c r="H185" s="207"/>
      <c r="I185" s="210"/>
      <c r="J185" s="207"/>
      <c r="K185" s="263"/>
      <c r="L185" s="370"/>
      <c r="M185" s="207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39"/>
    </row>
    <row r="186" spans="1:26" ht="12.75" customHeight="1">
      <c r="A186" s="408"/>
      <c r="B186" s="207"/>
      <c r="C186" s="370"/>
      <c r="D186" s="261"/>
      <c r="E186" s="262"/>
      <c r="F186" s="207"/>
      <c r="G186" s="207"/>
      <c r="H186" s="207"/>
      <c r="I186" s="210"/>
      <c r="J186" s="207"/>
      <c r="K186" s="263"/>
      <c r="L186" s="370"/>
      <c r="M186" s="207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39"/>
    </row>
    <row r="187" spans="1:26" ht="12.75" customHeight="1">
      <c r="A187" s="408"/>
      <c r="B187" s="195"/>
      <c r="C187" s="370"/>
      <c r="D187" s="242"/>
      <c r="E187" s="240"/>
      <c r="F187" s="195"/>
      <c r="G187" s="195"/>
      <c r="H187" s="195"/>
      <c r="I187" s="211"/>
      <c r="J187" s="195"/>
      <c r="K187" s="198"/>
      <c r="L187" s="370"/>
      <c r="M187" s="195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39"/>
    </row>
    <row r="188" spans="1:26" ht="12.75" customHeight="1">
      <c r="A188" s="418"/>
      <c r="B188" s="195"/>
      <c r="C188" s="371"/>
      <c r="D188" s="242"/>
      <c r="E188" s="240"/>
      <c r="F188" s="195"/>
      <c r="G188" s="195"/>
      <c r="H188" s="195"/>
      <c r="I188" s="211"/>
      <c r="J188" s="195"/>
      <c r="K188" s="198"/>
      <c r="L188" s="371"/>
      <c r="M188" s="195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39"/>
    </row>
    <row r="189" spans="1:26" ht="12.75" customHeight="1">
      <c r="A189" s="280" t="s">
        <v>130</v>
      </c>
      <c r="B189" s="281">
        <v>212208</v>
      </c>
      <c r="C189" s="282">
        <f>SUM(C190:C210)</f>
        <v>0</v>
      </c>
      <c r="D189" s="283" t="s">
        <v>365</v>
      </c>
      <c r="E189" s="376" t="s">
        <v>380</v>
      </c>
      <c r="F189" s="377"/>
      <c r="G189" s="283" t="s">
        <v>367</v>
      </c>
      <c r="H189" s="284" t="s">
        <v>368</v>
      </c>
      <c r="I189" s="285" t="s">
        <v>369</v>
      </c>
      <c r="J189" s="376" t="s">
        <v>370</v>
      </c>
      <c r="K189" s="377"/>
      <c r="L189" s="283" t="s">
        <v>364</v>
      </c>
      <c r="M189" s="283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39"/>
    </row>
    <row r="190" spans="1:26" ht="12.75" customHeight="1">
      <c r="A190" s="412" t="s">
        <v>131</v>
      </c>
      <c r="B190" s="195">
        <v>21220801</v>
      </c>
      <c r="C190" s="392">
        <f>+'Ppto UA'!E47</f>
        <v>0</v>
      </c>
      <c r="D190" s="239"/>
      <c r="E190" s="393"/>
      <c r="F190" s="373"/>
      <c r="G190" s="195"/>
      <c r="H190" s="195"/>
      <c r="I190" s="211"/>
      <c r="J190" s="378"/>
      <c r="K190" s="373"/>
      <c r="L190" s="425">
        <f>C190-SUM(J190:K199)</f>
        <v>0</v>
      </c>
      <c r="M190" s="195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39"/>
    </row>
    <row r="191" spans="1:26" ht="12.75" customHeight="1">
      <c r="A191" s="408"/>
      <c r="B191" s="195"/>
      <c r="C191" s="370"/>
      <c r="D191" s="239"/>
      <c r="E191" s="393"/>
      <c r="F191" s="373"/>
      <c r="G191" s="195"/>
      <c r="H191" s="195"/>
      <c r="I191" s="211"/>
      <c r="J191" s="378"/>
      <c r="K191" s="373"/>
      <c r="L191" s="370"/>
      <c r="M191" s="195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39"/>
    </row>
    <row r="192" spans="1:26" ht="12.75" customHeight="1">
      <c r="A192" s="408"/>
      <c r="B192" s="200"/>
      <c r="C192" s="370"/>
      <c r="D192" s="286"/>
      <c r="E192" s="393"/>
      <c r="F192" s="373"/>
      <c r="G192" s="200"/>
      <c r="H192" s="200"/>
      <c r="I192" s="212"/>
      <c r="J192" s="378"/>
      <c r="K192" s="373"/>
      <c r="L192" s="370"/>
      <c r="M192" s="20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39"/>
    </row>
    <row r="193" spans="1:26" ht="12.75" customHeight="1">
      <c r="A193" s="408"/>
      <c r="B193" s="200"/>
      <c r="C193" s="370"/>
      <c r="D193" s="286"/>
      <c r="E193" s="393"/>
      <c r="F193" s="373"/>
      <c r="G193" s="200"/>
      <c r="H193" s="200"/>
      <c r="I193" s="212"/>
      <c r="J193" s="378"/>
      <c r="K193" s="373"/>
      <c r="L193" s="370"/>
      <c r="M193" s="20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39"/>
    </row>
    <row r="194" spans="1:26" ht="12.75" customHeight="1">
      <c r="A194" s="408"/>
      <c r="B194" s="200"/>
      <c r="C194" s="370"/>
      <c r="D194" s="286"/>
      <c r="E194" s="393"/>
      <c r="F194" s="373"/>
      <c r="G194" s="200"/>
      <c r="H194" s="200"/>
      <c r="I194" s="212"/>
      <c r="J194" s="378"/>
      <c r="K194" s="373"/>
      <c r="L194" s="370"/>
      <c r="M194" s="20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39"/>
    </row>
    <row r="195" spans="1:26" ht="12.75" customHeight="1">
      <c r="A195" s="408"/>
      <c r="B195" s="200"/>
      <c r="C195" s="370"/>
      <c r="D195" s="286"/>
      <c r="E195" s="393"/>
      <c r="F195" s="373"/>
      <c r="G195" s="200"/>
      <c r="H195" s="200"/>
      <c r="I195" s="212"/>
      <c r="J195" s="378"/>
      <c r="K195" s="373"/>
      <c r="L195" s="370"/>
      <c r="M195" s="20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39"/>
    </row>
    <row r="196" spans="1:26" ht="12.75" customHeight="1">
      <c r="A196" s="408"/>
      <c r="B196" s="200"/>
      <c r="C196" s="370"/>
      <c r="D196" s="286"/>
      <c r="E196" s="393"/>
      <c r="F196" s="373"/>
      <c r="G196" s="200"/>
      <c r="H196" s="200"/>
      <c r="I196" s="212"/>
      <c r="J196" s="378"/>
      <c r="K196" s="373"/>
      <c r="L196" s="370"/>
      <c r="M196" s="20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39"/>
    </row>
    <row r="197" spans="1:26" ht="12.75" customHeight="1">
      <c r="A197" s="408"/>
      <c r="B197" s="200"/>
      <c r="C197" s="370"/>
      <c r="D197" s="286"/>
      <c r="E197" s="393"/>
      <c r="F197" s="373"/>
      <c r="G197" s="200"/>
      <c r="H197" s="200"/>
      <c r="I197" s="212"/>
      <c r="J197" s="378"/>
      <c r="K197" s="373"/>
      <c r="L197" s="370"/>
      <c r="M197" s="20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39"/>
    </row>
    <row r="198" spans="1:26" ht="12.75" customHeight="1">
      <c r="A198" s="408"/>
      <c r="B198" s="200"/>
      <c r="C198" s="370"/>
      <c r="D198" s="286"/>
      <c r="E198" s="393"/>
      <c r="F198" s="373"/>
      <c r="G198" s="200"/>
      <c r="H198" s="200"/>
      <c r="I198" s="212"/>
      <c r="J198" s="378"/>
      <c r="K198" s="373"/>
      <c r="L198" s="370"/>
      <c r="M198" s="20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39"/>
    </row>
    <row r="199" spans="1:26" ht="12.75" customHeight="1">
      <c r="A199" s="409"/>
      <c r="B199" s="203"/>
      <c r="C199" s="380"/>
      <c r="D199" s="203"/>
      <c r="E199" s="393"/>
      <c r="F199" s="373"/>
      <c r="G199" s="203"/>
      <c r="H199" s="203"/>
      <c r="I199" s="221"/>
      <c r="J199" s="374"/>
      <c r="K199" s="375"/>
      <c r="L199" s="380"/>
      <c r="M199" s="203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39"/>
    </row>
    <row r="200" spans="1:26" ht="12.75" customHeight="1">
      <c r="A200" s="407" t="s">
        <v>132</v>
      </c>
      <c r="B200" s="217">
        <v>21220802</v>
      </c>
      <c r="C200" s="385">
        <f>+'Ppto UA'!E48</f>
        <v>0</v>
      </c>
      <c r="D200" s="287"/>
      <c r="E200" s="422"/>
      <c r="F200" s="391"/>
      <c r="G200" s="217"/>
      <c r="H200" s="217"/>
      <c r="I200" s="219"/>
      <c r="J200" s="378"/>
      <c r="K200" s="373"/>
      <c r="L200" s="425">
        <f>C200-SUM(J200:K209)</f>
        <v>0</v>
      </c>
      <c r="M200" s="217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39"/>
    </row>
    <row r="201" spans="1:26" ht="12.75" customHeight="1">
      <c r="A201" s="408"/>
      <c r="B201" s="207"/>
      <c r="C201" s="370"/>
      <c r="D201" s="208"/>
      <c r="E201" s="393"/>
      <c r="F201" s="373"/>
      <c r="G201" s="207"/>
      <c r="H201" s="207"/>
      <c r="I201" s="210"/>
      <c r="J201" s="378"/>
      <c r="K201" s="373"/>
      <c r="L201" s="370"/>
      <c r="M201" s="207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39"/>
    </row>
    <row r="202" spans="1:26" ht="12.75" customHeight="1">
      <c r="A202" s="408"/>
      <c r="B202" s="207"/>
      <c r="C202" s="370"/>
      <c r="D202" s="208"/>
      <c r="E202" s="393"/>
      <c r="F202" s="373"/>
      <c r="G202" s="207"/>
      <c r="H202" s="207"/>
      <c r="I202" s="210"/>
      <c r="J202" s="378"/>
      <c r="K202" s="373"/>
      <c r="L202" s="370"/>
      <c r="M202" s="207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39"/>
    </row>
    <row r="203" spans="1:26" ht="12.75" customHeight="1">
      <c r="A203" s="408"/>
      <c r="B203" s="207"/>
      <c r="C203" s="370"/>
      <c r="D203" s="208"/>
      <c r="E203" s="393"/>
      <c r="F203" s="373"/>
      <c r="G203" s="207"/>
      <c r="H203" s="207"/>
      <c r="I203" s="210"/>
      <c r="J203" s="378"/>
      <c r="K203" s="373"/>
      <c r="L203" s="370"/>
      <c r="M203" s="207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39"/>
    </row>
    <row r="204" spans="1:26" ht="12.75" customHeight="1">
      <c r="A204" s="408"/>
      <c r="B204" s="207"/>
      <c r="C204" s="370"/>
      <c r="D204" s="208"/>
      <c r="E204" s="393"/>
      <c r="F204" s="373"/>
      <c r="G204" s="207"/>
      <c r="H204" s="207"/>
      <c r="I204" s="210"/>
      <c r="J204" s="378"/>
      <c r="K204" s="373"/>
      <c r="L204" s="370"/>
      <c r="M204" s="207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39"/>
    </row>
    <row r="205" spans="1:26" ht="12.75" customHeight="1">
      <c r="A205" s="408"/>
      <c r="B205" s="207"/>
      <c r="C205" s="370"/>
      <c r="D205" s="208"/>
      <c r="E205" s="393"/>
      <c r="F205" s="373"/>
      <c r="G205" s="207"/>
      <c r="H205" s="207"/>
      <c r="I205" s="210"/>
      <c r="J205" s="378"/>
      <c r="K205" s="373"/>
      <c r="L205" s="370"/>
      <c r="M205" s="207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39"/>
    </row>
    <row r="206" spans="1:26" ht="12.75" customHeight="1">
      <c r="A206" s="408"/>
      <c r="B206" s="207"/>
      <c r="C206" s="370"/>
      <c r="D206" s="208"/>
      <c r="E206" s="393"/>
      <c r="F206" s="373"/>
      <c r="G206" s="207"/>
      <c r="H206" s="207"/>
      <c r="I206" s="210"/>
      <c r="J206" s="378"/>
      <c r="K206" s="373"/>
      <c r="L206" s="370"/>
      <c r="M206" s="207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39"/>
    </row>
    <row r="207" spans="1:26" ht="12.75" customHeight="1">
      <c r="A207" s="408"/>
      <c r="B207" s="207"/>
      <c r="C207" s="370"/>
      <c r="D207" s="208"/>
      <c r="E207" s="393"/>
      <c r="F207" s="373"/>
      <c r="G207" s="207"/>
      <c r="H207" s="207"/>
      <c r="I207" s="210"/>
      <c r="J207" s="378"/>
      <c r="K207" s="373"/>
      <c r="L207" s="370"/>
      <c r="M207" s="207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39"/>
    </row>
    <row r="208" spans="1:26" ht="12.75" customHeight="1">
      <c r="A208" s="408"/>
      <c r="B208" s="195"/>
      <c r="C208" s="370"/>
      <c r="D208" s="195"/>
      <c r="E208" s="393"/>
      <c r="F208" s="373"/>
      <c r="G208" s="195"/>
      <c r="H208" s="195"/>
      <c r="I208" s="211"/>
      <c r="J208" s="378"/>
      <c r="K208" s="373"/>
      <c r="L208" s="370"/>
      <c r="M208" s="195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39"/>
    </row>
    <row r="209" spans="1:26" ht="12.75" customHeight="1">
      <c r="A209" s="409"/>
      <c r="B209" s="203"/>
      <c r="C209" s="380"/>
      <c r="D209" s="203"/>
      <c r="E209" s="395"/>
      <c r="F209" s="375"/>
      <c r="G209" s="203"/>
      <c r="H209" s="203"/>
      <c r="I209" s="221"/>
      <c r="J209" s="374"/>
      <c r="K209" s="375"/>
      <c r="L209" s="380"/>
      <c r="M209" s="203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39"/>
    </row>
    <row r="210" spans="1:26" ht="12.75" customHeight="1">
      <c r="A210" s="410" t="s">
        <v>133</v>
      </c>
      <c r="B210" s="207">
        <v>21220803</v>
      </c>
      <c r="C210" s="398">
        <f>+'Ppto UA'!E49</f>
        <v>0</v>
      </c>
      <c r="D210" s="207"/>
      <c r="E210" s="422"/>
      <c r="F210" s="391"/>
      <c r="G210" s="207"/>
      <c r="H210" s="207"/>
      <c r="I210" s="210"/>
      <c r="J210" s="423"/>
      <c r="K210" s="391"/>
      <c r="L210" s="425">
        <f>C210-SUM(J210:K219)</f>
        <v>0</v>
      </c>
      <c r="M210" s="207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39"/>
    </row>
    <row r="211" spans="1:26" ht="12.75" customHeight="1">
      <c r="A211" s="408"/>
      <c r="B211" s="207"/>
      <c r="C211" s="370"/>
      <c r="D211" s="207"/>
      <c r="E211" s="393"/>
      <c r="F211" s="373"/>
      <c r="G211" s="207"/>
      <c r="H211" s="207"/>
      <c r="I211" s="210"/>
      <c r="J211" s="288"/>
      <c r="K211" s="223"/>
      <c r="L211" s="370"/>
      <c r="M211" s="207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39"/>
    </row>
    <row r="212" spans="1:26" ht="12.75" customHeight="1">
      <c r="A212" s="408"/>
      <c r="B212" s="207"/>
      <c r="C212" s="370"/>
      <c r="D212" s="207"/>
      <c r="E212" s="393"/>
      <c r="F212" s="373"/>
      <c r="G212" s="207"/>
      <c r="H212" s="207"/>
      <c r="I212" s="210"/>
      <c r="J212" s="288"/>
      <c r="K212" s="223"/>
      <c r="L212" s="370"/>
      <c r="M212" s="207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39"/>
    </row>
    <row r="213" spans="1:26" ht="12.75" customHeight="1">
      <c r="A213" s="408"/>
      <c r="B213" s="207"/>
      <c r="C213" s="370"/>
      <c r="D213" s="207"/>
      <c r="E213" s="393"/>
      <c r="F213" s="373"/>
      <c r="G213" s="207"/>
      <c r="H213" s="207"/>
      <c r="I213" s="210"/>
      <c r="J213" s="288"/>
      <c r="K213" s="223"/>
      <c r="L213" s="370"/>
      <c r="M213" s="207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39"/>
    </row>
    <row r="214" spans="1:26" ht="12.75" customHeight="1">
      <c r="A214" s="408"/>
      <c r="B214" s="207"/>
      <c r="C214" s="370"/>
      <c r="D214" s="207"/>
      <c r="E214" s="393"/>
      <c r="F214" s="373"/>
      <c r="G214" s="207"/>
      <c r="H214" s="207"/>
      <c r="I214" s="210"/>
      <c r="J214" s="288"/>
      <c r="K214" s="223"/>
      <c r="L214" s="370"/>
      <c r="M214" s="207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39"/>
    </row>
    <row r="215" spans="1:26" ht="12.75" customHeight="1">
      <c r="A215" s="408"/>
      <c r="B215" s="207"/>
      <c r="C215" s="370"/>
      <c r="D215" s="207"/>
      <c r="E215" s="393"/>
      <c r="F215" s="373"/>
      <c r="G215" s="207"/>
      <c r="H215" s="207"/>
      <c r="I215" s="210"/>
      <c r="J215" s="288"/>
      <c r="K215" s="223"/>
      <c r="L215" s="370"/>
      <c r="M215" s="207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39"/>
    </row>
    <row r="216" spans="1:26" ht="12.75" customHeight="1">
      <c r="A216" s="408"/>
      <c r="B216" s="207"/>
      <c r="C216" s="370"/>
      <c r="D216" s="207"/>
      <c r="E216" s="393"/>
      <c r="F216" s="373"/>
      <c r="G216" s="207"/>
      <c r="H216" s="207"/>
      <c r="I216" s="210"/>
      <c r="J216" s="288"/>
      <c r="K216" s="223"/>
      <c r="L216" s="370"/>
      <c r="M216" s="207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39"/>
    </row>
    <row r="217" spans="1:26" ht="12.75" customHeight="1">
      <c r="A217" s="408"/>
      <c r="B217" s="207"/>
      <c r="C217" s="370"/>
      <c r="D217" s="207"/>
      <c r="E217" s="393"/>
      <c r="F217" s="373"/>
      <c r="G217" s="207"/>
      <c r="H217" s="207"/>
      <c r="I217" s="210"/>
      <c r="J217" s="288"/>
      <c r="K217" s="223"/>
      <c r="L217" s="370"/>
      <c r="M217" s="207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39"/>
    </row>
    <row r="218" spans="1:26" ht="12.75" customHeight="1">
      <c r="A218" s="408"/>
      <c r="B218" s="195"/>
      <c r="C218" s="370"/>
      <c r="D218" s="195"/>
      <c r="E218" s="393"/>
      <c r="F218" s="373"/>
      <c r="G218" s="195"/>
      <c r="H218" s="195"/>
      <c r="I218" s="211"/>
      <c r="J218" s="372"/>
      <c r="K218" s="373"/>
      <c r="L218" s="370"/>
      <c r="M218" s="195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39"/>
    </row>
    <row r="219" spans="1:26" ht="12.75" customHeight="1">
      <c r="A219" s="418"/>
      <c r="B219" s="195"/>
      <c r="C219" s="371"/>
      <c r="D219" s="195"/>
      <c r="E219" s="393"/>
      <c r="F219" s="373"/>
      <c r="G219" s="195"/>
      <c r="H219" s="195"/>
      <c r="I219" s="211"/>
      <c r="J219" s="372"/>
      <c r="K219" s="373"/>
      <c r="L219" s="380"/>
      <c r="M219" s="195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39"/>
    </row>
    <row r="220" spans="1:26" ht="12.75" customHeight="1">
      <c r="A220" s="280" t="s">
        <v>134</v>
      </c>
      <c r="B220" s="281">
        <v>212302</v>
      </c>
      <c r="C220" s="282">
        <f>SUM(C221:C260)</f>
        <v>0</v>
      </c>
      <c r="D220" s="191" t="s">
        <v>365</v>
      </c>
      <c r="E220" s="191" t="s">
        <v>381</v>
      </c>
      <c r="F220" s="191" t="s">
        <v>382</v>
      </c>
      <c r="G220" s="191" t="s">
        <v>371</v>
      </c>
      <c r="H220" s="191" t="s">
        <v>383</v>
      </c>
      <c r="I220" s="289" t="s">
        <v>384</v>
      </c>
      <c r="J220" s="191" t="s">
        <v>385</v>
      </c>
      <c r="K220" s="191" t="s">
        <v>386</v>
      </c>
      <c r="L220" s="191" t="s">
        <v>364</v>
      </c>
      <c r="M220" s="191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39"/>
    </row>
    <row r="221" spans="1:26" ht="12.75" customHeight="1">
      <c r="A221" s="412" t="s">
        <v>135</v>
      </c>
      <c r="B221" s="195">
        <v>21230101</v>
      </c>
      <c r="C221" s="392">
        <f>+'Ppto UA'!E51</f>
        <v>0</v>
      </c>
      <c r="D221" s="195"/>
      <c r="E221" s="240"/>
      <c r="F221" s="195"/>
      <c r="G221" s="195"/>
      <c r="H221" s="195"/>
      <c r="I221" s="211"/>
      <c r="J221" s="195"/>
      <c r="K221" s="195"/>
      <c r="L221" s="425">
        <f>+C221-SUM(K221:K230)</f>
        <v>0</v>
      </c>
      <c r="M221" s="195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39"/>
    </row>
    <row r="222" spans="1:26" ht="12.75" customHeight="1">
      <c r="A222" s="408"/>
      <c r="B222" s="195"/>
      <c r="C222" s="370"/>
      <c r="D222" s="195"/>
      <c r="E222" s="240"/>
      <c r="F222" s="195"/>
      <c r="G222" s="195"/>
      <c r="H222" s="195"/>
      <c r="I222" s="211"/>
      <c r="J222" s="195"/>
      <c r="K222" s="195"/>
      <c r="L222" s="370"/>
      <c r="M222" s="195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39"/>
    </row>
    <row r="223" spans="1:26" ht="12.75" customHeight="1">
      <c r="A223" s="408"/>
      <c r="B223" s="195"/>
      <c r="C223" s="370"/>
      <c r="D223" s="195"/>
      <c r="E223" s="240"/>
      <c r="F223" s="195"/>
      <c r="G223" s="195"/>
      <c r="H223" s="195"/>
      <c r="I223" s="211"/>
      <c r="J223" s="195"/>
      <c r="K223" s="195"/>
      <c r="L223" s="370"/>
      <c r="M223" s="195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39"/>
    </row>
    <row r="224" spans="1:26" ht="12.75" customHeight="1">
      <c r="A224" s="408"/>
      <c r="B224" s="195"/>
      <c r="C224" s="370"/>
      <c r="D224" s="195"/>
      <c r="E224" s="240"/>
      <c r="F224" s="195"/>
      <c r="G224" s="195"/>
      <c r="H224" s="195"/>
      <c r="I224" s="211"/>
      <c r="J224" s="195"/>
      <c r="K224" s="195"/>
      <c r="L224" s="370"/>
      <c r="M224" s="195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39"/>
    </row>
    <row r="225" spans="1:26" ht="12.75" customHeight="1">
      <c r="A225" s="408"/>
      <c r="B225" s="195"/>
      <c r="C225" s="370"/>
      <c r="D225" s="195"/>
      <c r="E225" s="240"/>
      <c r="F225" s="195"/>
      <c r="G225" s="195"/>
      <c r="H225" s="195"/>
      <c r="I225" s="211"/>
      <c r="J225" s="195"/>
      <c r="K225" s="195"/>
      <c r="L225" s="370"/>
      <c r="M225" s="195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39"/>
    </row>
    <row r="226" spans="1:26" ht="12.75" customHeight="1">
      <c r="A226" s="408"/>
      <c r="B226" s="195"/>
      <c r="C226" s="370"/>
      <c r="D226" s="195"/>
      <c r="E226" s="240"/>
      <c r="F226" s="195"/>
      <c r="G226" s="195"/>
      <c r="H226" s="195"/>
      <c r="I226" s="211"/>
      <c r="J226" s="195"/>
      <c r="K226" s="195"/>
      <c r="L226" s="370"/>
      <c r="M226" s="195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39"/>
    </row>
    <row r="227" spans="1:26" ht="12.75" customHeight="1">
      <c r="A227" s="408"/>
      <c r="B227" s="195"/>
      <c r="C227" s="370"/>
      <c r="D227" s="195"/>
      <c r="E227" s="240"/>
      <c r="F227" s="195"/>
      <c r="G227" s="195"/>
      <c r="H227" s="195"/>
      <c r="I227" s="211"/>
      <c r="J227" s="195"/>
      <c r="K227" s="195"/>
      <c r="L227" s="370"/>
      <c r="M227" s="195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39"/>
    </row>
    <row r="228" spans="1:26" ht="12.75" customHeight="1">
      <c r="A228" s="408"/>
      <c r="B228" s="195"/>
      <c r="C228" s="370"/>
      <c r="D228" s="195"/>
      <c r="E228" s="240"/>
      <c r="F228" s="195"/>
      <c r="G228" s="195"/>
      <c r="H228" s="195"/>
      <c r="I228" s="211"/>
      <c r="J228" s="195"/>
      <c r="K228" s="195"/>
      <c r="L228" s="370"/>
      <c r="M228" s="195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39"/>
    </row>
    <row r="229" spans="1:26" ht="12.75" customHeight="1">
      <c r="A229" s="408"/>
      <c r="B229" s="195"/>
      <c r="C229" s="370"/>
      <c r="D229" s="195"/>
      <c r="E229" s="240"/>
      <c r="F229" s="195"/>
      <c r="G229" s="195"/>
      <c r="H229" s="195"/>
      <c r="I229" s="211"/>
      <c r="J229" s="195"/>
      <c r="K229" s="195"/>
      <c r="L229" s="370"/>
      <c r="M229" s="195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39"/>
    </row>
    <row r="230" spans="1:26" ht="12.75" customHeight="1">
      <c r="A230" s="409"/>
      <c r="B230" s="203"/>
      <c r="C230" s="380"/>
      <c r="D230" s="203"/>
      <c r="E230" s="245"/>
      <c r="F230" s="203"/>
      <c r="G230" s="203"/>
      <c r="H230" s="203"/>
      <c r="I230" s="221"/>
      <c r="J230" s="203"/>
      <c r="K230" s="203"/>
      <c r="L230" s="380"/>
      <c r="M230" s="203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39"/>
    </row>
    <row r="231" spans="1:26" ht="12.75" customHeight="1">
      <c r="A231" s="414" t="s">
        <v>136</v>
      </c>
      <c r="B231" s="264">
        <v>21230102</v>
      </c>
      <c r="C231" s="385">
        <f>+'Ppto UA'!E52</f>
        <v>0</v>
      </c>
      <c r="D231" s="217"/>
      <c r="E231" s="259"/>
      <c r="F231" s="217"/>
      <c r="G231" s="217"/>
      <c r="H231" s="217"/>
      <c r="I231" s="219"/>
      <c r="J231" s="217"/>
      <c r="K231" s="217"/>
      <c r="L231" s="425">
        <f>+C231-SUM(K231:K240)</f>
        <v>0</v>
      </c>
      <c r="M231" s="217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39"/>
    </row>
    <row r="232" spans="1:26" ht="12.75" customHeight="1">
      <c r="A232" s="363"/>
      <c r="B232" s="279"/>
      <c r="C232" s="370"/>
      <c r="D232" s="207"/>
      <c r="E232" s="262"/>
      <c r="F232" s="207"/>
      <c r="G232" s="207"/>
      <c r="H232" s="207"/>
      <c r="I232" s="210"/>
      <c r="J232" s="207"/>
      <c r="K232" s="207"/>
      <c r="L232" s="370"/>
      <c r="M232" s="207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39"/>
    </row>
    <row r="233" spans="1:26" ht="12.75" customHeight="1">
      <c r="A233" s="363"/>
      <c r="B233" s="279"/>
      <c r="C233" s="370"/>
      <c r="D233" s="207"/>
      <c r="E233" s="262"/>
      <c r="F233" s="207"/>
      <c r="G233" s="207"/>
      <c r="H233" s="207"/>
      <c r="I233" s="210"/>
      <c r="J233" s="207"/>
      <c r="K233" s="207"/>
      <c r="L233" s="370"/>
      <c r="M233" s="207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39"/>
    </row>
    <row r="234" spans="1:26" ht="12.75" customHeight="1">
      <c r="A234" s="363"/>
      <c r="B234" s="279"/>
      <c r="C234" s="370"/>
      <c r="D234" s="207"/>
      <c r="E234" s="262"/>
      <c r="F234" s="207"/>
      <c r="G234" s="207"/>
      <c r="H234" s="207"/>
      <c r="I234" s="210"/>
      <c r="J234" s="207"/>
      <c r="K234" s="207"/>
      <c r="L234" s="370"/>
      <c r="M234" s="207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39"/>
    </row>
    <row r="235" spans="1:26" ht="12.75" customHeight="1">
      <c r="A235" s="363"/>
      <c r="B235" s="279"/>
      <c r="C235" s="370"/>
      <c r="D235" s="207"/>
      <c r="E235" s="262"/>
      <c r="F235" s="207"/>
      <c r="G235" s="207"/>
      <c r="H235" s="207"/>
      <c r="I235" s="210"/>
      <c r="J235" s="207"/>
      <c r="K235" s="207"/>
      <c r="L235" s="370"/>
      <c r="M235" s="207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39"/>
    </row>
    <row r="236" spans="1:26" ht="12.75" customHeight="1">
      <c r="A236" s="363"/>
      <c r="B236" s="279"/>
      <c r="C236" s="370"/>
      <c r="D236" s="207"/>
      <c r="E236" s="262"/>
      <c r="F236" s="207"/>
      <c r="G236" s="207"/>
      <c r="H236" s="207"/>
      <c r="I236" s="210"/>
      <c r="J236" s="207"/>
      <c r="K236" s="207"/>
      <c r="L236" s="370"/>
      <c r="M236" s="207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39"/>
    </row>
    <row r="237" spans="1:26" ht="12.75" customHeight="1">
      <c r="A237" s="363"/>
      <c r="B237" s="279"/>
      <c r="C237" s="370"/>
      <c r="D237" s="207"/>
      <c r="E237" s="262"/>
      <c r="F237" s="207"/>
      <c r="G237" s="207"/>
      <c r="H237" s="207"/>
      <c r="I237" s="210"/>
      <c r="J237" s="207"/>
      <c r="K237" s="207"/>
      <c r="L237" s="370"/>
      <c r="M237" s="207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39"/>
    </row>
    <row r="238" spans="1:26" ht="12.75" customHeight="1">
      <c r="A238" s="363"/>
      <c r="B238" s="279"/>
      <c r="C238" s="370"/>
      <c r="D238" s="207"/>
      <c r="E238" s="262"/>
      <c r="F238" s="207"/>
      <c r="G238" s="207"/>
      <c r="H238" s="207"/>
      <c r="I238" s="210"/>
      <c r="J238" s="207"/>
      <c r="K238" s="207"/>
      <c r="L238" s="370"/>
      <c r="M238" s="207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39"/>
    </row>
    <row r="239" spans="1:26" ht="12.75" customHeight="1">
      <c r="A239" s="363"/>
      <c r="B239" s="279"/>
      <c r="C239" s="370"/>
      <c r="D239" s="195"/>
      <c r="E239" s="240"/>
      <c r="F239" s="195"/>
      <c r="G239" s="195"/>
      <c r="H239" s="195"/>
      <c r="I239" s="211"/>
      <c r="J239" s="195"/>
      <c r="K239" s="195"/>
      <c r="L239" s="370"/>
      <c r="M239" s="195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39"/>
    </row>
    <row r="240" spans="1:26" ht="12.75" customHeight="1">
      <c r="A240" s="415"/>
      <c r="B240" s="290"/>
      <c r="C240" s="380"/>
      <c r="D240" s="203"/>
      <c r="E240" s="245"/>
      <c r="F240" s="203"/>
      <c r="G240" s="203"/>
      <c r="H240" s="203"/>
      <c r="I240" s="221"/>
      <c r="J240" s="203"/>
      <c r="K240" s="203"/>
      <c r="L240" s="380"/>
      <c r="M240" s="203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39"/>
    </row>
    <row r="241" spans="1:26" ht="12.75" customHeight="1">
      <c r="A241" s="414" t="s">
        <v>137</v>
      </c>
      <c r="B241" s="264">
        <v>21230103</v>
      </c>
      <c r="C241" s="385">
        <f>+'Ppto UA'!E53</f>
        <v>0</v>
      </c>
      <c r="D241" s="217"/>
      <c r="E241" s="259"/>
      <c r="F241" s="217"/>
      <c r="G241" s="217"/>
      <c r="H241" s="217"/>
      <c r="I241" s="219"/>
      <c r="J241" s="217"/>
      <c r="K241" s="217"/>
      <c r="L241" s="425">
        <f>C241-SUM(K241:K250)</f>
        <v>0</v>
      </c>
      <c r="M241" s="217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39"/>
    </row>
    <row r="242" spans="1:26" ht="12.75" customHeight="1">
      <c r="A242" s="363"/>
      <c r="B242" s="279"/>
      <c r="C242" s="370"/>
      <c r="D242" s="207"/>
      <c r="E242" s="262"/>
      <c r="F242" s="207"/>
      <c r="G242" s="207"/>
      <c r="H242" s="207"/>
      <c r="I242" s="210"/>
      <c r="J242" s="207"/>
      <c r="K242" s="207"/>
      <c r="L242" s="370"/>
      <c r="M242" s="207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39"/>
    </row>
    <row r="243" spans="1:26" ht="12.75" customHeight="1">
      <c r="A243" s="363"/>
      <c r="B243" s="279"/>
      <c r="C243" s="370"/>
      <c r="D243" s="207"/>
      <c r="E243" s="262"/>
      <c r="F243" s="207"/>
      <c r="G243" s="207"/>
      <c r="H243" s="207"/>
      <c r="I243" s="210"/>
      <c r="J243" s="207"/>
      <c r="K243" s="207"/>
      <c r="L243" s="370"/>
      <c r="M243" s="207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39"/>
    </row>
    <row r="244" spans="1:26" ht="12.75" customHeight="1">
      <c r="A244" s="363"/>
      <c r="B244" s="279"/>
      <c r="C244" s="370"/>
      <c r="D244" s="207"/>
      <c r="E244" s="262"/>
      <c r="F244" s="207"/>
      <c r="G244" s="207"/>
      <c r="H244" s="207"/>
      <c r="I244" s="210"/>
      <c r="J244" s="207"/>
      <c r="K244" s="207"/>
      <c r="L244" s="370"/>
      <c r="M244" s="207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39"/>
    </row>
    <row r="245" spans="1:26" ht="12.75" customHeight="1">
      <c r="A245" s="363"/>
      <c r="B245" s="279"/>
      <c r="C245" s="370"/>
      <c r="D245" s="207"/>
      <c r="E245" s="262"/>
      <c r="F245" s="207"/>
      <c r="G245" s="207"/>
      <c r="H245" s="207"/>
      <c r="I245" s="210"/>
      <c r="J245" s="207"/>
      <c r="K245" s="207"/>
      <c r="L245" s="370"/>
      <c r="M245" s="207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39"/>
    </row>
    <row r="246" spans="1:26" ht="12.75" customHeight="1">
      <c r="A246" s="363"/>
      <c r="B246" s="279"/>
      <c r="C246" s="370"/>
      <c r="D246" s="207"/>
      <c r="E246" s="262"/>
      <c r="F246" s="207"/>
      <c r="G246" s="207"/>
      <c r="H246" s="207"/>
      <c r="I246" s="210"/>
      <c r="J246" s="207"/>
      <c r="K246" s="207"/>
      <c r="L246" s="370"/>
      <c r="M246" s="207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39"/>
    </row>
    <row r="247" spans="1:26" ht="12.75" customHeight="1">
      <c r="A247" s="363"/>
      <c r="B247" s="279"/>
      <c r="C247" s="370"/>
      <c r="D247" s="207"/>
      <c r="E247" s="262"/>
      <c r="F247" s="207"/>
      <c r="G247" s="207"/>
      <c r="H247" s="207"/>
      <c r="I247" s="210"/>
      <c r="J247" s="207"/>
      <c r="K247" s="207"/>
      <c r="L247" s="370"/>
      <c r="M247" s="207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39"/>
    </row>
    <row r="248" spans="1:26" ht="12.75" customHeight="1">
      <c r="A248" s="363"/>
      <c r="B248" s="279"/>
      <c r="C248" s="370"/>
      <c r="D248" s="207"/>
      <c r="E248" s="262"/>
      <c r="F248" s="207"/>
      <c r="G248" s="207"/>
      <c r="H248" s="207"/>
      <c r="I248" s="210"/>
      <c r="J248" s="207"/>
      <c r="K248" s="207"/>
      <c r="L248" s="370"/>
      <c r="M248" s="207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39"/>
    </row>
    <row r="249" spans="1:26" ht="12.75" customHeight="1">
      <c r="A249" s="363"/>
      <c r="B249" s="279"/>
      <c r="C249" s="370"/>
      <c r="D249" s="195"/>
      <c r="E249" s="240"/>
      <c r="F249" s="195"/>
      <c r="G249" s="195"/>
      <c r="H249" s="195"/>
      <c r="I249" s="211"/>
      <c r="J249" s="195"/>
      <c r="K249" s="195"/>
      <c r="L249" s="370"/>
      <c r="M249" s="195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39"/>
    </row>
    <row r="250" spans="1:26" ht="12.75" customHeight="1">
      <c r="A250" s="415"/>
      <c r="B250" s="290"/>
      <c r="C250" s="380"/>
      <c r="D250" s="203"/>
      <c r="E250" s="245"/>
      <c r="F250" s="203"/>
      <c r="G250" s="203"/>
      <c r="H250" s="203"/>
      <c r="I250" s="221"/>
      <c r="J250" s="203"/>
      <c r="K250" s="203"/>
      <c r="L250" s="380"/>
      <c r="M250" s="203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39"/>
    </row>
    <row r="251" spans="1:26" ht="12.75" customHeight="1">
      <c r="A251" s="416" t="s">
        <v>138</v>
      </c>
      <c r="B251" s="279">
        <v>21230104</v>
      </c>
      <c r="C251" s="398">
        <f>+'Ppto UA'!E54</f>
        <v>0</v>
      </c>
      <c r="D251" s="207"/>
      <c r="E251" s="262"/>
      <c r="F251" s="207"/>
      <c r="G251" s="207"/>
      <c r="H251" s="207"/>
      <c r="I251" s="210"/>
      <c r="J251" s="207"/>
      <c r="K251" s="207"/>
      <c r="L251" s="425">
        <f>C251-SUM(K251:K260)</f>
        <v>0</v>
      </c>
      <c r="M251" s="207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39"/>
    </row>
    <row r="252" spans="1:26" ht="12.75" customHeight="1">
      <c r="A252" s="363"/>
      <c r="B252" s="279"/>
      <c r="C252" s="370"/>
      <c r="D252" s="207"/>
      <c r="E252" s="262"/>
      <c r="F252" s="207"/>
      <c r="G252" s="207"/>
      <c r="H252" s="207"/>
      <c r="I252" s="210"/>
      <c r="J252" s="207"/>
      <c r="K252" s="207"/>
      <c r="L252" s="370"/>
      <c r="M252" s="207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39"/>
    </row>
    <row r="253" spans="1:26" ht="12.75" customHeight="1">
      <c r="A253" s="363"/>
      <c r="B253" s="279"/>
      <c r="C253" s="370"/>
      <c r="D253" s="207"/>
      <c r="E253" s="262"/>
      <c r="F253" s="207"/>
      <c r="G253" s="207"/>
      <c r="H253" s="207"/>
      <c r="I253" s="210"/>
      <c r="J253" s="207"/>
      <c r="K253" s="207"/>
      <c r="L253" s="370"/>
      <c r="M253" s="207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39"/>
    </row>
    <row r="254" spans="1:26" ht="12.75" customHeight="1">
      <c r="A254" s="363"/>
      <c r="B254" s="279"/>
      <c r="C254" s="370"/>
      <c r="D254" s="207"/>
      <c r="E254" s="262"/>
      <c r="F254" s="207"/>
      <c r="G254" s="207"/>
      <c r="H254" s="207"/>
      <c r="I254" s="210"/>
      <c r="J254" s="207"/>
      <c r="K254" s="207"/>
      <c r="L254" s="370"/>
      <c r="M254" s="207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39"/>
    </row>
    <row r="255" spans="1:26" ht="12.75" customHeight="1">
      <c r="A255" s="363"/>
      <c r="B255" s="279"/>
      <c r="C255" s="370"/>
      <c r="D255" s="207"/>
      <c r="E255" s="262"/>
      <c r="F255" s="207"/>
      <c r="G255" s="207"/>
      <c r="H255" s="207"/>
      <c r="I255" s="210"/>
      <c r="J255" s="207"/>
      <c r="K255" s="207"/>
      <c r="L255" s="370"/>
      <c r="M255" s="207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39"/>
    </row>
    <row r="256" spans="1:26" ht="12.75" customHeight="1">
      <c r="A256" s="363"/>
      <c r="B256" s="279"/>
      <c r="C256" s="370"/>
      <c r="D256" s="207"/>
      <c r="E256" s="262"/>
      <c r="F256" s="207"/>
      <c r="G256" s="207"/>
      <c r="H256" s="207"/>
      <c r="I256" s="210"/>
      <c r="J256" s="207"/>
      <c r="K256" s="207"/>
      <c r="L256" s="370"/>
      <c r="M256" s="207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39"/>
    </row>
    <row r="257" spans="1:26" ht="12.75" customHeight="1">
      <c r="A257" s="363"/>
      <c r="B257" s="279"/>
      <c r="C257" s="370"/>
      <c r="D257" s="207"/>
      <c r="E257" s="262"/>
      <c r="F257" s="207"/>
      <c r="G257" s="207"/>
      <c r="H257" s="207"/>
      <c r="I257" s="210"/>
      <c r="J257" s="207"/>
      <c r="K257" s="207"/>
      <c r="L257" s="370"/>
      <c r="M257" s="207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39"/>
    </row>
    <row r="258" spans="1:26" ht="12.75" customHeight="1">
      <c r="A258" s="363"/>
      <c r="B258" s="279"/>
      <c r="C258" s="370"/>
      <c r="D258" s="207"/>
      <c r="E258" s="262"/>
      <c r="F258" s="207"/>
      <c r="G258" s="207"/>
      <c r="H258" s="207"/>
      <c r="I258" s="210"/>
      <c r="J258" s="207"/>
      <c r="K258" s="207"/>
      <c r="L258" s="370"/>
      <c r="M258" s="207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39"/>
    </row>
    <row r="259" spans="1:26" ht="12.75" customHeight="1">
      <c r="A259" s="363"/>
      <c r="B259" s="279"/>
      <c r="C259" s="370"/>
      <c r="D259" s="195"/>
      <c r="E259" s="240"/>
      <c r="F259" s="195"/>
      <c r="G259" s="195"/>
      <c r="H259" s="195"/>
      <c r="I259" s="211"/>
      <c r="J259" s="195"/>
      <c r="K259" s="195"/>
      <c r="L259" s="370"/>
      <c r="M259" s="195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39"/>
    </row>
    <row r="260" spans="1:26" ht="12.75" customHeight="1">
      <c r="A260" s="417"/>
      <c r="B260" s="291"/>
      <c r="C260" s="371"/>
      <c r="D260" s="195"/>
      <c r="E260" s="240"/>
      <c r="F260" s="195"/>
      <c r="G260" s="195"/>
      <c r="H260" s="195"/>
      <c r="I260" s="211"/>
      <c r="J260" s="195"/>
      <c r="K260" s="195"/>
      <c r="L260" s="380"/>
      <c r="M260" s="195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39"/>
    </row>
    <row r="261" spans="1:26" ht="12.75" customHeight="1">
      <c r="A261" s="280" t="s">
        <v>139</v>
      </c>
      <c r="B261" s="281">
        <v>212501</v>
      </c>
      <c r="C261" s="282">
        <f>SUM(C262:C291)</f>
        <v>0</v>
      </c>
      <c r="D261" s="191" t="s">
        <v>365</v>
      </c>
      <c r="E261" s="191" t="s">
        <v>371</v>
      </c>
      <c r="F261" s="191" t="s">
        <v>372</v>
      </c>
      <c r="G261" s="191" t="s">
        <v>373</v>
      </c>
      <c r="H261" s="191" t="s">
        <v>374</v>
      </c>
      <c r="I261" s="192" t="s">
        <v>375</v>
      </c>
      <c r="J261" s="191" t="s">
        <v>376</v>
      </c>
      <c r="K261" s="191" t="s">
        <v>377</v>
      </c>
      <c r="L261" s="191" t="s">
        <v>364</v>
      </c>
      <c r="M261" s="191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39"/>
    </row>
    <row r="262" spans="1:26" ht="12.75" customHeight="1">
      <c r="A262" s="412" t="s">
        <v>140</v>
      </c>
      <c r="B262" s="195">
        <v>21250103</v>
      </c>
      <c r="C262" s="392">
        <f>+'Ppto UA'!D56</f>
        <v>0</v>
      </c>
      <c r="D262" s="195"/>
      <c r="E262" s="240"/>
      <c r="F262" s="195"/>
      <c r="G262" s="195"/>
      <c r="H262" s="195"/>
      <c r="I262" s="211"/>
      <c r="J262" s="195"/>
      <c r="K262" s="195"/>
      <c r="L262" s="425">
        <f>C262-SUM(K262:K271)</f>
        <v>0</v>
      </c>
      <c r="M262" s="195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39"/>
    </row>
    <row r="263" spans="1:26" ht="12.75" customHeight="1">
      <c r="A263" s="408"/>
      <c r="B263" s="195"/>
      <c r="C263" s="370"/>
      <c r="D263" s="195"/>
      <c r="E263" s="240"/>
      <c r="F263" s="195"/>
      <c r="G263" s="195"/>
      <c r="H263" s="195"/>
      <c r="I263" s="211"/>
      <c r="J263" s="195"/>
      <c r="K263" s="195"/>
      <c r="L263" s="370"/>
      <c r="M263" s="195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39"/>
    </row>
    <row r="264" spans="1:26" ht="12.75" customHeight="1">
      <c r="A264" s="408"/>
      <c r="B264" s="195"/>
      <c r="C264" s="370"/>
      <c r="D264" s="195"/>
      <c r="E264" s="240"/>
      <c r="F264" s="195"/>
      <c r="G264" s="195"/>
      <c r="H264" s="195"/>
      <c r="I264" s="211"/>
      <c r="J264" s="195"/>
      <c r="K264" s="195"/>
      <c r="L264" s="370"/>
      <c r="M264" s="195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39"/>
    </row>
    <row r="265" spans="1:26" ht="12.75" customHeight="1">
      <c r="A265" s="408"/>
      <c r="B265" s="195"/>
      <c r="C265" s="370"/>
      <c r="D265" s="195"/>
      <c r="E265" s="240"/>
      <c r="F265" s="195"/>
      <c r="G265" s="195"/>
      <c r="H265" s="195"/>
      <c r="I265" s="211"/>
      <c r="J265" s="195"/>
      <c r="K265" s="195"/>
      <c r="L265" s="370"/>
      <c r="M265" s="195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39"/>
    </row>
    <row r="266" spans="1:26" ht="12.75" customHeight="1">
      <c r="A266" s="408"/>
      <c r="B266" s="195"/>
      <c r="C266" s="370"/>
      <c r="D266" s="195"/>
      <c r="E266" s="240"/>
      <c r="F266" s="195"/>
      <c r="G266" s="195"/>
      <c r="H266" s="195"/>
      <c r="I266" s="211"/>
      <c r="J266" s="195"/>
      <c r="K266" s="195"/>
      <c r="L266" s="370"/>
      <c r="M266" s="195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39"/>
    </row>
    <row r="267" spans="1:26" ht="12.75" customHeight="1">
      <c r="A267" s="408"/>
      <c r="B267" s="195"/>
      <c r="C267" s="370"/>
      <c r="D267" s="195"/>
      <c r="E267" s="240"/>
      <c r="F267" s="195"/>
      <c r="G267" s="195"/>
      <c r="H267" s="195"/>
      <c r="I267" s="211"/>
      <c r="J267" s="195"/>
      <c r="K267" s="195"/>
      <c r="L267" s="370"/>
      <c r="M267" s="195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39"/>
    </row>
    <row r="268" spans="1:26" ht="12.75" customHeight="1">
      <c r="A268" s="408"/>
      <c r="B268" s="195"/>
      <c r="C268" s="370"/>
      <c r="D268" s="195"/>
      <c r="E268" s="240"/>
      <c r="F268" s="195"/>
      <c r="G268" s="195"/>
      <c r="H268" s="195"/>
      <c r="I268" s="211"/>
      <c r="J268" s="195"/>
      <c r="K268" s="195"/>
      <c r="L268" s="370"/>
      <c r="M268" s="195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39"/>
    </row>
    <row r="269" spans="1:26" ht="12.75" customHeight="1">
      <c r="A269" s="408"/>
      <c r="B269" s="195"/>
      <c r="C269" s="370"/>
      <c r="D269" s="195"/>
      <c r="E269" s="240"/>
      <c r="F269" s="195"/>
      <c r="G269" s="195"/>
      <c r="H269" s="195"/>
      <c r="I269" s="211"/>
      <c r="J269" s="195"/>
      <c r="K269" s="195"/>
      <c r="L269" s="370"/>
      <c r="M269" s="195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39"/>
    </row>
    <row r="270" spans="1:26" ht="12.75" customHeight="1">
      <c r="A270" s="408"/>
      <c r="B270" s="195"/>
      <c r="C270" s="370"/>
      <c r="D270" s="195"/>
      <c r="E270" s="240"/>
      <c r="F270" s="195"/>
      <c r="G270" s="195"/>
      <c r="H270" s="195"/>
      <c r="I270" s="211"/>
      <c r="J270" s="195"/>
      <c r="K270" s="195"/>
      <c r="L270" s="370"/>
      <c r="M270" s="195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39"/>
    </row>
    <row r="271" spans="1:26" ht="12.75" customHeight="1">
      <c r="A271" s="409"/>
      <c r="B271" s="203"/>
      <c r="C271" s="380"/>
      <c r="D271" s="203"/>
      <c r="E271" s="245"/>
      <c r="F271" s="203"/>
      <c r="G271" s="203"/>
      <c r="H271" s="203"/>
      <c r="I271" s="221"/>
      <c r="J271" s="203"/>
      <c r="K271" s="203"/>
      <c r="L271" s="380"/>
      <c r="M271" s="203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39"/>
    </row>
    <row r="272" spans="1:26" ht="12.75" customHeight="1">
      <c r="A272" s="412" t="s">
        <v>141</v>
      </c>
      <c r="B272" s="195">
        <v>21250105</v>
      </c>
      <c r="C272" s="392">
        <f>+'Ppto UA'!E57</f>
        <v>0</v>
      </c>
      <c r="D272" s="195"/>
      <c r="E272" s="240"/>
      <c r="F272" s="195"/>
      <c r="G272" s="195"/>
      <c r="H272" s="195"/>
      <c r="I272" s="211"/>
      <c r="J272" s="195"/>
      <c r="K272" s="195"/>
      <c r="L272" s="425">
        <f>C272-K272</f>
        <v>0</v>
      </c>
      <c r="M272" s="195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39"/>
    </row>
    <row r="273" spans="1:26" ht="12.75" customHeight="1">
      <c r="A273" s="408"/>
      <c r="B273" s="195"/>
      <c r="C273" s="370"/>
      <c r="D273" s="195"/>
      <c r="E273" s="240"/>
      <c r="F273" s="195"/>
      <c r="G273" s="195"/>
      <c r="H273" s="195"/>
      <c r="I273" s="211"/>
      <c r="J273" s="195"/>
      <c r="K273" s="195"/>
      <c r="L273" s="370"/>
      <c r="M273" s="195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39"/>
    </row>
    <row r="274" spans="1:26" ht="12.75" customHeight="1">
      <c r="A274" s="408"/>
      <c r="B274" s="195"/>
      <c r="C274" s="370"/>
      <c r="D274" s="195"/>
      <c r="E274" s="240"/>
      <c r="F274" s="195"/>
      <c r="G274" s="195"/>
      <c r="H274" s="195"/>
      <c r="I274" s="211"/>
      <c r="J274" s="195"/>
      <c r="K274" s="195"/>
      <c r="L274" s="370"/>
      <c r="M274" s="195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39"/>
    </row>
    <row r="275" spans="1:26" ht="12.75" customHeight="1">
      <c r="A275" s="408"/>
      <c r="B275" s="195"/>
      <c r="C275" s="370"/>
      <c r="D275" s="195"/>
      <c r="E275" s="240"/>
      <c r="F275" s="195"/>
      <c r="G275" s="195"/>
      <c r="H275" s="195"/>
      <c r="I275" s="211"/>
      <c r="J275" s="195"/>
      <c r="K275" s="195"/>
      <c r="L275" s="370"/>
      <c r="M275" s="195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39"/>
    </row>
    <row r="276" spans="1:26" ht="12.75" customHeight="1">
      <c r="A276" s="408"/>
      <c r="B276" s="195"/>
      <c r="C276" s="370"/>
      <c r="D276" s="195"/>
      <c r="E276" s="240"/>
      <c r="F276" s="195"/>
      <c r="G276" s="195"/>
      <c r="H276" s="195"/>
      <c r="I276" s="211"/>
      <c r="J276" s="195"/>
      <c r="K276" s="195"/>
      <c r="L276" s="370"/>
      <c r="M276" s="195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39"/>
    </row>
    <row r="277" spans="1:26" ht="12.75" customHeight="1">
      <c r="A277" s="408"/>
      <c r="B277" s="195"/>
      <c r="C277" s="370"/>
      <c r="D277" s="195"/>
      <c r="E277" s="240"/>
      <c r="F277" s="195"/>
      <c r="G277" s="195"/>
      <c r="H277" s="195"/>
      <c r="I277" s="211"/>
      <c r="J277" s="195"/>
      <c r="K277" s="195"/>
      <c r="L277" s="370"/>
      <c r="M277" s="195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39"/>
    </row>
    <row r="278" spans="1:26" ht="12.75" customHeight="1">
      <c r="A278" s="408"/>
      <c r="B278" s="195"/>
      <c r="C278" s="370"/>
      <c r="D278" s="195"/>
      <c r="E278" s="240"/>
      <c r="F278" s="195"/>
      <c r="G278" s="195"/>
      <c r="H278" s="195"/>
      <c r="I278" s="211"/>
      <c r="J278" s="195"/>
      <c r="K278" s="195"/>
      <c r="L278" s="370"/>
      <c r="M278" s="195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39"/>
    </row>
    <row r="279" spans="1:26" ht="12.75" customHeight="1">
      <c r="A279" s="408"/>
      <c r="B279" s="195"/>
      <c r="C279" s="370"/>
      <c r="D279" s="195"/>
      <c r="E279" s="240"/>
      <c r="F279" s="195"/>
      <c r="G279" s="195"/>
      <c r="H279" s="195"/>
      <c r="I279" s="211"/>
      <c r="J279" s="195"/>
      <c r="K279" s="195"/>
      <c r="L279" s="370"/>
      <c r="M279" s="195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39"/>
    </row>
    <row r="280" spans="1:26" ht="12.75" customHeight="1">
      <c r="A280" s="408"/>
      <c r="B280" s="195"/>
      <c r="C280" s="370"/>
      <c r="D280" s="195"/>
      <c r="E280" s="240"/>
      <c r="F280" s="195"/>
      <c r="G280" s="195"/>
      <c r="H280" s="195"/>
      <c r="I280" s="211"/>
      <c r="J280" s="195"/>
      <c r="K280" s="195"/>
      <c r="L280" s="370"/>
      <c r="M280" s="195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39"/>
    </row>
    <row r="281" spans="1:26" ht="12.75" customHeight="1">
      <c r="A281" s="409"/>
      <c r="B281" s="203"/>
      <c r="C281" s="380"/>
      <c r="D281" s="203"/>
      <c r="E281" s="245"/>
      <c r="F281" s="203"/>
      <c r="G281" s="203"/>
      <c r="H281" s="203"/>
      <c r="I281" s="221"/>
      <c r="J281" s="203"/>
      <c r="K281" s="203"/>
      <c r="L281" s="380"/>
      <c r="M281" s="203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39"/>
    </row>
    <row r="282" spans="1:26" ht="12.75" customHeight="1">
      <c r="A282" s="413" t="s">
        <v>387</v>
      </c>
      <c r="B282" s="246"/>
      <c r="C282" s="411"/>
      <c r="D282" s="246"/>
      <c r="E282" s="248"/>
      <c r="F282" s="246"/>
      <c r="G282" s="246"/>
      <c r="H282" s="246"/>
      <c r="I282" s="250"/>
      <c r="J282" s="246"/>
      <c r="K282" s="246"/>
      <c r="L282" s="427">
        <f>C282-K282</f>
        <v>0</v>
      </c>
      <c r="M282" s="246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39"/>
    </row>
    <row r="283" spans="1:26" ht="12.75" customHeight="1">
      <c r="A283" s="408"/>
      <c r="B283" s="246"/>
      <c r="C283" s="370"/>
      <c r="D283" s="246"/>
      <c r="E283" s="248"/>
      <c r="F283" s="246"/>
      <c r="G283" s="246"/>
      <c r="H283" s="246"/>
      <c r="I283" s="250"/>
      <c r="J283" s="246"/>
      <c r="K283" s="246"/>
      <c r="L283" s="370"/>
      <c r="M283" s="246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39"/>
    </row>
    <row r="284" spans="1:26" ht="12.75" customHeight="1">
      <c r="A284" s="408"/>
      <c r="B284" s="246"/>
      <c r="C284" s="370"/>
      <c r="D284" s="246"/>
      <c r="E284" s="248"/>
      <c r="F284" s="246"/>
      <c r="G284" s="246"/>
      <c r="H284" s="246"/>
      <c r="I284" s="250"/>
      <c r="J284" s="246"/>
      <c r="K284" s="246"/>
      <c r="L284" s="370"/>
      <c r="M284" s="246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39"/>
    </row>
    <row r="285" spans="1:26" ht="12.75" customHeight="1">
      <c r="A285" s="408"/>
      <c r="B285" s="246"/>
      <c r="C285" s="370"/>
      <c r="D285" s="246"/>
      <c r="E285" s="248"/>
      <c r="F285" s="246"/>
      <c r="G285" s="246"/>
      <c r="H285" s="246"/>
      <c r="I285" s="250"/>
      <c r="J285" s="246"/>
      <c r="K285" s="246"/>
      <c r="L285" s="370"/>
      <c r="M285" s="246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39"/>
    </row>
    <row r="286" spans="1:26" ht="12.75" customHeight="1">
      <c r="A286" s="408"/>
      <c r="B286" s="246"/>
      <c r="C286" s="370"/>
      <c r="D286" s="246"/>
      <c r="E286" s="248"/>
      <c r="F286" s="246"/>
      <c r="G286" s="246"/>
      <c r="H286" s="246"/>
      <c r="I286" s="250"/>
      <c r="J286" s="246"/>
      <c r="K286" s="246"/>
      <c r="L286" s="370"/>
      <c r="M286" s="246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39"/>
    </row>
    <row r="287" spans="1:26" ht="12.75" customHeight="1">
      <c r="A287" s="408"/>
      <c r="B287" s="246"/>
      <c r="C287" s="370"/>
      <c r="D287" s="246"/>
      <c r="E287" s="248"/>
      <c r="F287" s="246"/>
      <c r="G287" s="246"/>
      <c r="H287" s="246"/>
      <c r="I287" s="250"/>
      <c r="J287" s="246"/>
      <c r="K287" s="246"/>
      <c r="L287" s="370"/>
      <c r="M287" s="246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39"/>
    </row>
    <row r="288" spans="1:26" ht="12.75" customHeight="1">
      <c r="A288" s="408"/>
      <c r="B288" s="246"/>
      <c r="C288" s="370"/>
      <c r="D288" s="246"/>
      <c r="E288" s="248"/>
      <c r="F288" s="246"/>
      <c r="G288" s="246"/>
      <c r="H288" s="246"/>
      <c r="I288" s="250"/>
      <c r="J288" s="246"/>
      <c r="K288" s="246"/>
      <c r="L288" s="370"/>
      <c r="M288" s="246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39"/>
    </row>
    <row r="289" spans="1:26" ht="12.75" customHeight="1">
      <c r="A289" s="408"/>
      <c r="B289" s="246"/>
      <c r="C289" s="370"/>
      <c r="D289" s="246"/>
      <c r="E289" s="248"/>
      <c r="F289" s="246"/>
      <c r="G289" s="246"/>
      <c r="H289" s="246"/>
      <c r="I289" s="250"/>
      <c r="J289" s="246"/>
      <c r="K289" s="246"/>
      <c r="L289" s="370"/>
      <c r="M289" s="246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39"/>
    </row>
    <row r="290" spans="1:26" ht="12.75" customHeight="1">
      <c r="A290" s="408"/>
      <c r="B290" s="246"/>
      <c r="C290" s="370"/>
      <c r="D290" s="246"/>
      <c r="E290" s="248"/>
      <c r="F290" s="246"/>
      <c r="G290" s="246"/>
      <c r="H290" s="246"/>
      <c r="I290" s="250"/>
      <c r="J290" s="246"/>
      <c r="K290" s="246"/>
      <c r="L290" s="370"/>
      <c r="M290" s="246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39"/>
    </row>
    <row r="291" spans="1:26" ht="12.75" customHeight="1">
      <c r="A291" s="409"/>
      <c r="B291" s="252"/>
      <c r="C291" s="380"/>
      <c r="D291" s="252"/>
      <c r="E291" s="254"/>
      <c r="F291" s="252"/>
      <c r="G291" s="252"/>
      <c r="H291" s="252"/>
      <c r="I291" s="256"/>
      <c r="J291" s="252"/>
      <c r="K291" s="252"/>
      <c r="L291" s="380"/>
      <c r="M291" s="252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39"/>
    </row>
    <row r="292" spans="1:26" ht="12.75" customHeight="1">
      <c r="A292" s="292" t="s">
        <v>142</v>
      </c>
      <c r="B292" s="189">
        <v>231201</v>
      </c>
      <c r="C292" s="190">
        <f>SUM(C293:C322)</f>
        <v>0</v>
      </c>
      <c r="D292" s="191" t="s">
        <v>365</v>
      </c>
      <c r="E292" s="191" t="s">
        <v>371</v>
      </c>
      <c r="F292" s="191" t="s">
        <v>372</v>
      </c>
      <c r="G292" s="191" t="s">
        <v>373</v>
      </c>
      <c r="H292" s="191" t="s">
        <v>374</v>
      </c>
      <c r="I292" s="192" t="s">
        <v>375</v>
      </c>
      <c r="J292" s="191" t="s">
        <v>376</v>
      </c>
      <c r="K292" s="191" t="s">
        <v>377</v>
      </c>
      <c r="L292" s="191" t="s">
        <v>364</v>
      </c>
      <c r="M292" s="191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39"/>
    </row>
    <row r="293" spans="1:26" ht="12.75" customHeight="1">
      <c r="A293" s="414" t="s">
        <v>143</v>
      </c>
      <c r="B293" s="264">
        <v>23120103</v>
      </c>
      <c r="C293" s="385">
        <f>+'Ppto UA'!E59</f>
        <v>0</v>
      </c>
      <c r="D293" s="239"/>
      <c r="E293" s="240"/>
      <c r="F293" s="241"/>
      <c r="G293" s="195"/>
      <c r="H293" s="195"/>
      <c r="I293" s="211"/>
      <c r="J293" s="195"/>
      <c r="K293" s="195"/>
      <c r="L293" s="425">
        <f>C293-SUM(I293:I302)</f>
        <v>0</v>
      </c>
      <c r="M293" s="195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39"/>
    </row>
    <row r="294" spans="1:26" ht="12.75" customHeight="1">
      <c r="A294" s="363"/>
      <c r="B294" s="279"/>
      <c r="C294" s="370"/>
      <c r="D294" s="239"/>
      <c r="E294" s="240"/>
      <c r="F294" s="241"/>
      <c r="G294" s="195"/>
      <c r="H294" s="195"/>
      <c r="I294" s="211"/>
      <c r="J294" s="195"/>
      <c r="K294" s="195"/>
      <c r="L294" s="370"/>
      <c r="M294" s="195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39"/>
    </row>
    <row r="295" spans="1:26" ht="12.75" customHeight="1">
      <c r="A295" s="363"/>
      <c r="B295" s="279"/>
      <c r="C295" s="370"/>
      <c r="D295" s="286"/>
      <c r="E295" s="293"/>
      <c r="F295" s="294"/>
      <c r="G295" s="200"/>
      <c r="H295" s="200"/>
      <c r="I295" s="212"/>
      <c r="J295" s="200"/>
      <c r="K295" s="200"/>
      <c r="L295" s="370"/>
      <c r="M295" s="20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39"/>
    </row>
    <row r="296" spans="1:26" ht="12.75" customHeight="1">
      <c r="A296" s="363"/>
      <c r="B296" s="279"/>
      <c r="C296" s="370"/>
      <c r="D296" s="286"/>
      <c r="E296" s="293"/>
      <c r="F296" s="294"/>
      <c r="G296" s="200"/>
      <c r="H296" s="200"/>
      <c r="I296" s="212"/>
      <c r="J296" s="200"/>
      <c r="K296" s="200"/>
      <c r="L296" s="370"/>
      <c r="M296" s="20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39"/>
    </row>
    <row r="297" spans="1:26" ht="12.75" customHeight="1">
      <c r="A297" s="363"/>
      <c r="B297" s="279"/>
      <c r="C297" s="370"/>
      <c r="D297" s="286"/>
      <c r="E297" s="293"/>
      <c r="F297" s="294"/>
      <c r="G297" s="200"/>
      <c r="H297" s="200"/>
      <c r="I297" s="212"/>
      <c r="J297" s="200"/>
      <c r="K297" s="200"/>
      <c r="L297" s="370"/>
      <c r="M297" s="20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39"/>
    </row>
    <row r="298" spans="1:26" ht="12.75" customHeight="1">
      <c r="A298" s="363"/>
      <c r="B298" s="279"/>
      <c r="C298" s="370"/>
      <c r="D298" s="286"/>
      <c r="E298" s="293"/>
      <c r="F298" s="294"/>
      <c r="G298" s="200"/>
      <c r="H298" s="200"/>
      <c r="I298" s="212"/>
      <c r="J298" s="200"/>
      <c r="K298" s="200"/>
      <c r="L298" s="370"/>
      <c r="M298" s="20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39"/>
    </row>
    <row r="299" spans="1:26" ht="12.75" customHeight="1">
      <c r="A299" s="363"/>
      <c r="B299" s="279"/>
      <c r="C299" s="370"/>
      <c r="D299" s="286"/>
      <c r="E299" s="293"/>
      <c r="F299" s="294"/>
      <c r="G299" s="200"/>
      <c r="H299" s="200"/>
      <c r="I299" s="212"/>
      <c r="J299" s="200"/>
      <c r="K299" s="200"/>
      <c r="L299" s="370"/>
      <c r="M299" s="20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39"/>
    </row>
    <row r="300" spans="1:26" ht="12.75" customHeight="1">
      <c r="A300" s="363"/>
      <c r="B300" s="279"/>
      <c r="C300" s="370"/>
      <c r="D300" s="286"/>
      <c r="E300" s="293"/>
      <c r="F300" s="294"/>
      <c r="G300" s="200"/>
      <c r="H300" s="200"/>
      <c r="I300" s="212"/>
      <c r="J300" s="200"/>
      <c r="K300" s="200"/>
      <c r="L300" s="370"/>
      <c r="M300" s="20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39"/>
    </row>
    <row r="301" spans="1:26" ht="12.75" customHeight="1">
      <c r="A301" s="363"/>
      <c r="B301" s="279"/>
      <c r="C301" s="370"/>
      <c r="D301" s="286"/>
      <c r="E301" s="293"/>
      <c r="F301" s="294"/>
      <c r="G301" s="200"/>
      <c r="H301" s="200"/>
      <c r="I301" s="212"/>
      <c r="J301" s="200"/>
      <c r="K301" s="200"/>
      <c r="L301" s="370"/>
      <c r="M301" s="20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39"/>
    </row>
    <row r="302" spans="1:26" ht="12.75" customHeight="1">
      <c r="A302" s="415"/>
      <c r="B302" s="290"/>
      <c r="C302" s="380"/>
      <c r="D302" s="295"/>
      <c r="E302" s="245"/>
      <c r="F302" s="296"/>
      <c r="G302" s="203"/>
      <c r="H302" s="203"/>
      <c r="I302" s="221"/>
      <c r="J302" s="203"/>
      <c r="K302" s="203"/>
      <c r="L302" s="380"/>
      <c r="M302" s="203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39"/>
    </row>
    <row r="303" spans="1:26" ht="12.75" customHeight="1">
      <c r="A303" s="414" t="s">
        <v>144</v>
      </c>
      <c r="B303" s="264">
        <v>23120104</v>
      </c>
      <c r="C303" s="385">
        <f>+'Ppto UA'!E60</f>
        <v>0</v>
      </c>
      <c r="D303" s="217"/>
      <c r="E303" s="217"/>
      <c r="F303" s="217"/>
      <c r="G303" s="217"/>
      <c r="H303" s="217"/>
      <c r="I303" s="219"/>
      <c r="J303" s="217"/>
      <c r="K303" s="217"/>
      <c r="L303" s="425">
        <f>C303-SUM(K303:K312)</f>
        <v>0</v>
      </c>
      <c r="M303" s="217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39"/>
    </row>
    <row r="304" spans="1:26" ht="12.75" customHeight="1">
      <c r="A304" s="363"/>
      <c r="B304" s="279"/>
      <c r="C304" s="370"/>
      <c r="D304" s="207"/>
      <c r="E304" s="207"/>
      <c r="F304" s="207"/>
      <c r="G304" s="207"/>
      <c r="H304" s="207"/>
      <c r="I304" s="210"/>
      <c r="J304" s="207"/>
      <c r="K304" s="207"/>
      <c r="L304" s="370"/>
      <c r="M304" s="207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39"/>
    </row>
    <row r="305" spans="1:26" ht="12.75" customHeight="1">
      <c r="A305" s="363"/>
      <c r="B305" s="279"/>
      <c r="C305" s="370"/>
      <c r="D305" s="207"/>
      <c r="E305" s="207"/>
      <c r="F305" s="207"/>
      <c r="G305" s="207"/>
      <c r="H305" s="207"/>
      <c r="I305" s="210"/>
      <c r="J305" s="207"/>
      <c r="K305" s="207"/>
      <c r="L305" s="370"/>
      <c r="M305" s="207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39"/>
    </row>
    <row r="306" spans="1:26" ht="12.75" customHeight="1">
      <c r="A306" s="363"/>
      <c r="B306" s="279"/>
      <c r="C306" s="370"/>
      <c r="D306" s="207"/>
      <c r="E306" s="207"/>
      <c r="F306" s="207"/>
      <c r="G306" s="207"/>
      <c r="H306" s="207"/>
      <c r="I306" s="210"/>
      <c r="J306" s="207"/>
      <c r="K306" s="207"/>
      <c r="L306" s="370"/>
      <c r="M306" s="207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39"/>
    </row>
    <row r="307" spans="1:26" ht="12.75" customHeight="1">
      <c r="A307" s="363"/>
      <c r="B307" s="279"/>
      <c r="C307" s="370"/>
      <c r="D307" s="207"/>
      <c r="E307" s="207"/>
      <c r="F307" s="207"/>
      <c r="G307" s="207"/>
      <c r="H307" s="207"/>
      <c r="I307" s="210"/>
      <c r="J307" s="207"/>
      <c r="K307" s="207"/>
      <c r="L307" s="370"/>
      <c r="M307" s="207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39"/>
    </row>
    <row r="308" spans="1:26" ht="12.75" customHeight="1">
      <c r="A308" s="363"/>
      <c r="B308" s="279"/>
      <c r="C308" s="370"/>
      <c r="D308" s="207"/>
      <c r="E308" s="207"/>
      <c r="F308" s="207"/>
      <c r="G308" s="207"/>
      <c r="H308" s="207"/>
      <c r="I308" s="210"/>
      <c r="J308" s="207"/>
      <c r="K308" s="207"/>
      <c r="L308" s="370"/>
      <c r="M308" s="207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39"/>
    </row>
    <row r="309" spans="1:26" ht="12.75" customHeight="1">
      <c r="A309" s="363"/>
      <c r="B309" s="279"/>
      <c r="C309" s="370"/>
      <c r="D309" s="207"/>
      <c r="E309" s="207"/>
      <c r="F309" s="207"/>
      <c r="G309" s="207"/>
      <c r="H309" s="207"/>
      <c r="I309" s="210"/>
      <c r="J309" s="207"/>
      <c r="K309" s="207"/>
      <c r="L309" s="370"/>
      <c r="M309" s="207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39"/>
    </row>
    <row r="310" spans="1:26" ht="12.75" customHeight="1">
      <c r="A310" s="363"/>
      <c r="B310" s="279"/>
      <c r="C310" s="370"/>
      <c r="D310" s="207"/>
      <c r="E310" s="207"/>
      <c r="F310" s="207"/>
      <c r="G310" s="207"/>
      <c r="H310" s="207"/>
      <c r="I310" s="210"/>
      <c r="J310" s="207"/>
      <c r="K310" s="207"/>
      <c r="L310" s="370"/>
      <c r="M310" s="207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39"/>
    </row>
    <row r="311" spans="1:26" ht="12.75" customHeight="1">
      <c r="A311" s="363"/>
      <c r="B311" s="279"/>
      <c r="C311" s="370"/>
      <c r="D311" s="195"/>
      <c r="E311" s="195"/>
      <c r="F311" s="195"/>
      <c r="G311" s="195"/>
      <c r="H311" s="195"/>
      <c r="I311" s="211"/>
      <c r="J311" s="195"/>
      <c r="K311" s="195"/>
      <c r="L311" s="370"/>
      <c r="M311" s="195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39"/>
    </row>
    <row r="312" spans="1:26" ht="12.75" customHeight="1">
      <c r="A312" s="415"/>
      <c r="B312" s="290"/>
      <c r="C312" s="380"/>
      <c r="D312" s="203"/>
      <c r="E312" s="203"/>
      <c r="F312" s="203"/>
      <c r="G312" s="203"/>
      <c r="H312" s="203"/>
      <c r="I312" s="221"/>
      <c r="J312" s="203"/>
      <c r="K312" s="203"/>
      <c r="L312" s="380"/>
      <c r="M312" s="203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39"/>
    </row>
    <row r="313" spans="1:26" ht="12.75" customHeight="1">
      <c r="A313" s="416" t="s">
        <v>145</v>
      </c>
      <c r="B313" s="279">
        <v>23120105</v>
      </c>
      <c r="C313" s="398">
        <f>+'Ppto UA'!E61</f>
        <v>0</v>
      </c>
      <c r="D313" s="207"/>
      <c r="E313" s="262"/>
      <c r="F313" s="207"/>
      <c r="G313" s="207"/>
      <c r="H313" s="207"/>
      <c r="I313" s="210"/>
      <c r="J313" s="207"/>
      <c r="K313" s="207"/>
      <c r="L313" s="425">
        <f>C313-SUM(K313:K322)</f>
        <v>0</v>
      </c>
      <c r="M313" s="207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39"/>
    </row>
    <row r="314" spans="1:26" ht="12.75" customHeight="1">
      <c r="A314" s="363"/>
      <c r="B314" s="279"/>
      <c r="C314" s="370"/>
      <c r="D314" s="207"/>
      <c r="E314" s="262"/>
      <c r="F314" s="207"/>
      <c r="G314" s="207"/>
      <c r="H314" s="207"/>
      <c r="I314" s="210"/>
      <c r="J314" s="207"/>
      <c r="K314" s="207"/>
      <c r="L314" s="370"/>
      <c r="M314" s="207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39"/>
    </row>
    <row r="315" spans="1:26" ht="12.75" customHeight="1">
      <c r="A315" s="363"/>
      <c r="B315" s="279"/>
      <c r="C315" s="370"/>
      <c r="D315" s="207"/>
      <c r="E315" s="262"/>
      <c r="F315" s="207"/>
      <c r="G315" s="207"/>
      <c r="H315" s="207"/>
      <c r="I315" s="210"/>
      <c r="J315" s="207"/>
      <c r="K315" s="207"/>
      <c r="L315" s="370"/>
      <c r="M315" s="207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39"/>
    </row>
    <row r="316" spans="1:26" ht="12.75" customHeight="1">
      <c r="A316" s="363"/>
      <c r="B316" s="279"/>
      <c r="C316" s="370"/>
      <c r="D316" s="207"/>
      <c r="E316" s="262"/>
      <c r="F316" s="207"/>
      <c r="G316" s="207"/>
      <c r="H316" s="207"/>
      <c r="I316" s="210"/>
      <c r="J316" s="207"/>
      <c r="K316" s="207"/>
      <c r="L316" s="370"/>
      <c r="M316" s="207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39"/>
    </row>
    <row r="317" spans="1:26" ht="12.75" customHeight="1">
      <c r="A317" s="363"/>
      <c r="B317" s="279"/>
      <c r="C317" s="370"/>
      <c r="D317" s="207"/>
      <c r="E317" s="262"/>
      <c r="F317" s="207"/>
      <c r="G317" s="207"/>
      <c r="H317" s="207"/>
      <c r="I317" s="210"/>
      <c r="J317" s="207"/>
      <c r="K317" s="207"/>
      <c r="L317" s="370"/>
      <c r="M317" s="207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39"/>
    </row>
    <row r="318" spans="1:26" ht="12.75" customHeight="1">
      <c r="A318" s="363"/>
      <c r="B318" s="279"/>
      <c r="C318" s="370"/>
      <c r="D318" s="207"/>
      <c r="E318" s="262"/>
      <c r="F318" s="207"/>
      <c r="G318" s="207"/>
      <c r="H318" s="207"/>
      <c r="I318" s="210"/>
      <c r="J318" s="207"/>
      <c r="K318" s="207"/>
      <c r="L318" s="370"/>
      <c r="M318" s="207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39"/>
    </row>
    <row r="319" spans="1:26" ht="12.75" customHeight="1">
      <c r="A319" s="363"/>
      <c r="B319" s="279"/>
      <c r="C319" s="370"/>
      <c r="D319" s="207"/>
      <c r="E319" s="262"/>
      <c r="F319" s="207"/>
      <c r="G319" s="207"/>
      <c r="H319" s="207"/>
      <c r="I319" s="210"/>
      <c r="J319" s="207"/>
      <c r="K319" s="207"/>
      <c r="L319" s="370"/>
      <c r="M319" s="207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39"/>
    </row>
    <row r="320" spans="1:26" ht="12.75" customHeight="1">
      <c r="A320" s="363"/>
      <c r="B320" s="279"/>
      <c r="C320" s="370"/>
      <c r="D320" s="207"/>
      <c r="E320" s="262"/>
      <c r="F320" s="207"/>
      <c r="G320" s="207"/>
      <c r="H320" s="207"/>
      <c r="I320" s="210"/>
      <c r="J320" s="207"/>
      <c r="K320" s="207"/>
      <c r="L320" s="370"/>
      <c r="M320" s="207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39"/>
    </row>
    <row r="321" spans="1:26" ht="12.75" customHeight="1">
      <c r="A321" s="363"/>
      <c r="B321" s="279"/>
      <c r="C321" s="370"/>
      <c r="D321" s="195"/>
      <c r="E321" s="240"/>
      <c r="F321" s="195"/>
      <c r="G321" s="195"/>
      <c r="H321" s="195"/>
      <c r="I321" s="211"/>
      <c r="J321" s="195"/>
      <c r="K321" s="195"/>
      <c r="L321" s="370"/>
      <c r="M321" s="195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39"/>
    </row>
    <row r="322" spans="1:26" ht="12.75" customHeight="1">
      <c r="A322" s="417"/>
      <c r="B322" s="291"/>
      <c r="C322" s="371"/>
      <c r="D322" s="195"/>
      <c r="E322" s="240"/>
      <c r="F322" s="195"/>
      <c r="G322" s="195"/>
      <c r="H322" s="195"/>
      <c r="I322" s="211"/>
      <c r="J322" s="195"/>
      <c r="K322" s="195"/>
      <c r="L322" s="380"/>
      <c r="M322" s="195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39"/>
    </row>
    <row r="323" spans="1:26" ht="12.75" customHeight="1">
      <c r="A323" s="292" t="s">
        <v>139</v>
      </c>
      <c r="B323" s="189">
        <v>231301</v>
      </c>
      <c r="C323" s="190">
        <f>SUM(C324:C353)</f>
        <v>0</v>
      </c>
      <c r="D323" s="191" t="s">
        <v>388</v>
      </c>
      <c r="E323" s="191" t="s">
        <v>389</v>
      </c>
      <c r="F323" s="191" t="s">
        <v>365</v>
      </c>
      <c r="G323" s="191" t="s">
        <v>390</v>
      </c>
      <c r="H323" s="191" t="s">
        <v>372</v>
      </c>
      <c r="I323" s="289" t="s">
        <v>374</v>
      </c>
      <c r="J323" s="297" t="s">
        <v>375</v>
      </c>
      <c r="K323" s="191" t="s">
        <v>376</v>
      </c>
      <c r="L323" s="191" t="s">
        <v>377</v>
      </c>
      <c r="M323" s="191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39"/>
    </row>
    <row r="324" spans="1:26" ht="12.75" customHeight="1">
      <c r="A324" s="412" t="s">
        <v>118</v>
      </c>
      <c r="B324" s="195">
        <v>23130101</v>
      </c>
      <c r="C324" s="392">
        <f>+'Ppto UA'!E63</f>
        <v>0</v>
      </c>
      <c r="D324" s="195"/>
      <c r="E324" s="240"/>
      <c r="F324" s="195"/>
      <c r="G324" s="195"/>
      <c r="H324" s="195"/>
      <c r="I324" s="211"/>
      <c r="J324" s="195"/>
      <c r="K324" s="195"/>
      <c r="L324" s="425">
        <f>C324-SUM(J324:J333)</f>
        <v>0</v>
      </c>
      <c r="M324" s="195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39"/>
    </row>
    <row r="325" spans="1:26" ht="12.75" customHeight="1">
      <c r="A325" s="408"/>
      <c r="B325" s="195"/>
      <c r="C325" s="370"/>
      <c r="D325" s="195"/>
      <c r="E325" s="240"/>
      <c r="F325" s="195"/>
      <c r="G325" s="195"/>
      <c r="H325" s="195"/>
      <c r="I325" s="211"/>
      <c r="J325" s="195"/>
      <c r="K325" s="195"/>
      <c r="L325" s="370"/>
      <c r="M325" s="195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39"/>
    </row>
    <row r="326" spans="1:26" ht="12.75" customHeight="1">
      <c r="A326" s="408"/>
      <c r="B326" s="195"/>
      <c r="C326" s="370"/>
      <c r="D326" s="195"/>
      <c r="E326" s="240"/>
      <c r="F326" s="195"/>
      <c r="G326" s="195"/>
      <c r="H326" s="195"/>
      <c r="I326" s="211"/>
      <c r="J326" s="195"/>
      <c r="K326" s="195"/>
      <c r="L326" s="370"/>
      <c r="M326" s="195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39"/>
    </row>
    <row r="327" spans="1:26" ht="12.75" customHeight="1">
      <c r="A327" s="408"/>
      <c r="B327" s="195"/>
      <c r="C327" s="370"/>
      <c r="D327" s="195"/>
      <c r="E327" s="240"/>
      <c r="F327" s="195"/>
      <c r="G327" s="195"/>
      <c r="H327" s="195"/>
      <c r="I327" s="211"/>
      <c r="J327" s="195"/>
      <c r="K327" s="195"/>
      <c r="L327" s="370"/>
      <c r="M327" s="195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39"/>
    </row>
    <row r="328" spans="1:26" ht="12.75" customHeight="1">
      <c r="A328" s="408"/>
      <c r="B328" s="195"/>
      <c r="C328" s="370"/>
      <c r="D328" s="195"/>
      <c r="E328" s="240"/>
      <c r="F328" s="195"/>
      <c r="G328" s="195"/>
      <c r="H328" s="195"/>
      <c r="I328" s="211"/>
      <c r="J328" s="195"/>
      <c r="K328" s="195"/>
      <c r="L328" s="370"/>
      <c r="M328" s="195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39"/>
    </row>
    <row r="329" spans="1:26" ht="12.75" customHeight="1">
      <c r="A329" s="408"/>
      <c r="B329" s="195"/>
      <c r="C329" s="370"/>
      <c r="D329" s="195"/>
      <c r="E329" s="240"/>
      <c r="F329" s="195"/>
      <c r="G329" s="195"/>
      <c r="H329" s="195"/>
      <c r="I329" s="211"/>
      <c r="J329" s="195"/>
      <c r="K329" s="195"/>
      <c r="L329" s="370"/>
      <c r="M329" s="195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39"/>
    </row>
    <row r="330" spans="1:26" ht="12.75" customHeight="1">
      <c r="A330" s="408"/>
      <c r="B330" s="195"/>
      <c r="C330" s="370"/>
      <c r="D330" s="195"/>
      <c r="E330" s="240"/>
      <c r="F330" s="195"/>
      <c r="G330" s="195"/>
      <c r="H330" s="195"/>
      <c r="I330" s="211"/>
      <c r="J330" s="195"/>
      <c r="K330" s="195"/>
      <c r="L330" s="370"/>
      <c r="M330" s="195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39"/>
    </row>
    <row r="331" spans="1:26" ht="12.75" customHeight="1">
      <c r="A331" s="408"/>
      <c r="B331" s="195"/>
      <c r="C331" s="370"/>
      <c r="D331" s="195"/>
      <c r="E331" s="240"/>
      <c r="F331" s="195"/>
      <c r="G331" s="195"/>
      <c r="H331" s="195"/>
      <c r="I331" s="211"/>
      <c r="J331" s="195"/>
      <c r="K331" s="195"/>
      <c r="L331" s="370"/>
      <c r="M331" s="195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39"/>
    </row>
    <row r="332" spans="1:26" ht="12.75" customHeight="1">
      <c r="A332" s="408"/>
      <c r="B332" s="195"/>
      <c r="C332" s="370"/>
      <c r="D332" s="195"/>
      <c r="E332" s="240"/>
      <c r="F332" s="195"/>
      <c r="G332" s="195"/>
      <c r="H332" s="195"/>
      <c r="I332" s="211"/>
      <c r="J332" s="195"/>
      <c r="K332" s="195"/>
      <c r="L332" s="370"/>
      <c r="M332" s="195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39"/>
    </row>
    <row r="333" spans="1:26" ht="12.75" customHeight="1">
      <c r="A333" s="409"/>
      <c r="B333" s="203"/>
      <c r="C333" s="380"/>
      <c r="D333" s="203"/>
      <c r="E333" s="245"/>
      <c r="F333" s="203"/>
      <c r="G333" s="203"/>
      <c r="H333" s="203"/>
      <c r="I333" s="221"/>
      <c r="J333" s="203"/>
      <c r="K333" s="203"/>
      <c r="L333" s="380"/>
      <c r="M333" s="203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39"/>
    </row>
    <row r="334" spans="1:26" ht="12.75" customHeight="1">
      <c r="A334" s="407" t="s">
        <v>146</v>
      </c>
      <c r="B334" s="217">
        <v>23130102</v>
      </c>
      <c r="C334" s="385">
        <f>+'Ppto UA'!E64</f>
        <v>0</v>
      </c>
      <c r="D334" s="217"/>
      <c r="E334" s="217"/>
      <c r="F334" s="217"/>
      <c r="G334" s="217"/>
      <c r="H334" s="217"/>
      <c r="I334" s="219"/>
      <c r="J334" s="217"/>
      <c r="K334" s="217"/>
      <c r="L334" s="425">
        <f>C334-SUM(J334:J343)</f>
        <v>0</v>
      </c>
      <c r="M334" s="217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39"/>
    </row>
    <row r="335" spans="1:26" ht="12.75" customHeight="1">
      <c r="A335" s="408"/>
      <c r="B335" s="207"/>
      <c r="C335" s="370"/>
      <c r="D335" s="207"/>
      <c r="E335" s="207"/>
      <c r="F335" s="207"/>
      <c r="G335" s="207"/>
      <c r="H335" s="207"/>
      <c r="I335" s="210"/>
      <c r="J335" s="207"/>
      <c r="K335" s="207"/>
      <c r="L335" s="370"/>
      <c r="M335" s="207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39"/>
    </row>
    <row r="336" spans="1:26" ht="12.75" customHeight="1">
      <c r="A336" s="408"/>
      <c r="B336" s="207"/>
      <c r="C336" s="370"/>
      <c r="D336" s="207"/>
      <c r="E336" s="207"/>
      <c r="F336" s="207"/>
      <c r="G336" s="207"/>
      <c r="H336" s="207"/>
      <c r="I336" s="210"/>
      <c r="J336" s="207"/>
      <c r="K336" s="207"/>
      <c r="L336" s="370"/>
      <c r="M336" s="207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39"/>
    </row>
    <row r="337" spans="1:26" ht="12.75" customHeight="1">
      <c r="A337" s="408"/>
      <c r="B337" s="207"/>
      <c r="C337" s="370"/>
      <c r="D337" s="207"/>
      <c r="E337" s="207"/>
      <c r="F337" s="207"/>
      <c r="G337" s="207"/>
      <c r="H337" s="207"/>
      <c r="I337" s="210"/>
      <c r="J337" s="207"/>
      <c r="K337" s="207"/>
      <c r="L337" s="370"/>
      <c r="M337" s="207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39"/>
    </row>
    <row r="338" spans="1:26" ht="12.75" customHeight="1">
      <c r="A338" s="408"/>
      <c r="B338" s="207"/>
      <c r="C338" s="370"/>
      <c r="D338" s="207"/>
      <c r="E338" s="207"/>
      <c r="F338" s="207"/>
      <c r="G338" s="207"/>
      <c r="H338" s="207"/>
      <c r="I338" s="210"/>
      <c r="J338" s="207"/>
      <c r="K338" s="207"/>
      <c r="L338" s="370"/>
      <c r="M338" s="207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39"/>
    </row>
    <row r="339" spans="1:26" ht="12.75" customHeight="1">
      <c r="A339" s="408"/>
      <c r="B339" s="207"/>
      <c r="C339" s="370"/>
      <c r="D339" s="207"/>
      <c r="E339" s="207"/>
      <c r="F339" s="207"/>
      <c r="G339" s="207"/>
      <c r="H339" s="207"/>
      <c r="I339" s="210"/>
      <c r="J339" s="207"/>
      <c r="K339" s="207"/>
      <c r="L339" s="370"/>
      <c r="M339" s="207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39"/>
    </row>
    <row r="340" spans="1:26" ht="12.75" customHeight="1">
      <c r="A340" s="408"/>
      <c r="B340" s="207"/>
      <c r="C340" s="370"/>
      <c r="D340" s="207"/>
      <c r="E340" s="207"/>
      <c r="F340" s="207"/>
      <c r="G340" s="207"/>
      <c r="H340" s="207"/>
      <c r="I340" s="210"/>
      <c r="J340" s="207"/>
      <c r="K340" s="207"/>
      <c r="L340" s="370"/>
      <c r="M340" s="207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39"/>
    </row>
    <row r="341" spans="1:26" ht="12.75" customHeight="1">
      <c r="A341" s="408"/>
      <c r="B341" s="207"/>
      <c r="C341" s="370"/>
      <c r="D341" s="207"/>
      <c r="E341" s="207"/>
      <c r="F341" s="207"/>
      <c r="G341" s="207"/>
      <c r="H341" s="207"/>
      <c r="I341" s="210"/>
      <c r="J341" s="207"/>
      <c r="K341" s="207"/>
      <c r="L341" s="370"/>
      <c r="M341" s="207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39"/>
    </row>
    <row r="342" spans="1:26" ht="12.75" customHeight="1">
      <c r="A342" s="408"/>
      <c r="B342" s="195"/>
      <c r="C342" s="370"/>
      <c r="D342" s="195"/>
      <c r="E342" s="195"/>
      <c r="F342" s="195"/>
      <c r="G342" s="195"/>
      <c r="H342" s="195"/>
      <c r="I342" s="211"/>
      <c r="J342" s="195"/>
      <c r="K342" s="195"/>
      <c r="L342" s="370"/>
      <c r="M342" s="195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39"/>
    </row>
    <row r="343" spans="1:26" ht="12.75" customHeight="1">
      <c r="A343" s="409"/>
      <c r="B343" s="203"/>
      <c r="C343" s="380"/>
      <c r="D343" s="203"/>
      <c r="E343" s="203"/>
      <c r="F343" s="203"/>
      <c r="G343" s="203"/>
      <c r="H343" s="203"/>
      <c r="I343" s="221"/>
      <c r="J343" s="203"/>
      <c r="K343" s="203"/>
      <c r="L343" s="380"/>
      <c r="M343" s="203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39"/>
    </row>
    <row r="344" spans="1:26" ht="12.75" customHeight="1">
      <c r="A344" s="407" t="s">
        <v>147</v>
      </c>
      <c r="B344" s="217">
        <v>23130105</v>
      </c>
      <c r="C344" s="385">
        <f>+'Ppto UA'!D65</f>
        <v>0</v>
      </c>
      <c r="D344" s="217"/>
      <c r="E344" s="259"/>
      <c r="F344" s="265"/>
      <c r="G344" s="217"/>
      <c r="H344" s="266"/>
      <c r="I344" s="217"/>
      <c r="J344" s="217"/>
      <c r="K344" s="217"/>
      <c r="L344" s="425">
        <f>C344-SUM(J344:J353)</f>
        <v>0</v>
      </c>
      <c r="M344" s="217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39"/>
    </row>
    <row r="345" spans="1:26" ht="12.75" customHeight="1">
      <c r="A345" s="408"/>
      <c r="B345" s="207"/>
      <c r="C345" s="370"/>
      <c r="D345" s="207"/>
      <c r="E345" s="262"/>
      <c r="F345" s="267"/>
      <c r="G345" s="207"/>
      <c r="H345" s="268"/>
      <c r="I345" s="207"/>
      <c r="J345" s="207"/>
      <c r="K345" s="207"/>
      <c r="L345" s="370"/>
      <c r="M345" s="207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39"/>
    </row>
    <row r="346" spans="1:26" ht="12.75" customHeight="1">
      <c r="A346" s="408"/>
      <c r="B346" s="207"/>
      <c r="C346" s="370"/>
      <c r="D346" s="207"/>
      <c r="E346" s="262"/>
      <c r="F346" s="267"/>
      <c r="G346" s="207"/>
      <c r="H346" s="268"/>
      <c r="I346" s="207"/>
      <c r="J346" s="207"/>
      <c r="K346" s="207"/>
      <c r="L346" s="370"/>
      <c r="M346" s="207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39"/>
    </row>
    <row r="347" spans="1:26" ht="12.75" customHeight="1">
      <c r="A347" s="408"/>
      <c r="B347" s="207"/>
      <c r="C347" s="370"/>
      <c r="D347" s="207"/>
      <c r="E347" s="262"/>
      <c r="F347" s="267"/>
      <c r="G347" s="207"/>
      <c r="H347" s="268"/>
      <c r="I347" s="207"/>
      <c r="J347" s="207"/>
      <c r="K347" s="207"/>
      <c r="L347" s="370"/>
      <c r="M347" s="207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39"/>
    </row>
    <row r="348" spans="1:26" ht="12.75" customHeight="1">
      <c r="A348" s="408"/>
      <c r="B348" s="207"/>
      <c r="C348" s="370"/>
      <c r="D348" s="207"/>
      <c r="E348" s="262"/>
      <c r="F348" s="267"/>
      <c r="G348" s="207"/>
      <c r="H348" s="268"/>
      <c r="I348" s="207"/>
      <c r="J348" s="207"/>
      <c r="K348" s="207"/>
      <c r="L348" s="370"/>
      <c r="M348" s="207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39"/>
    </row>
    <row r="349" spans="1:26" ht="12.75" customHeight="1">
      <c r="A349" s="408"/>
      <c r="B349" s="207"/>
      <c r="C349" s="370"/>
      <c r="D349" s="207"/>
      <c r="E349" s="262"/>
      <c r="F349" s="267"/>
      <c r="G349" s="207"/>
      <c r="H349" s="268"/>
      <c r="I349" s="207"/>
      <c r="J349" s="207"/>
      <c r="K349" s="207"/>
      <c r="L349" s="370"/>
      <c r="M349" s="207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39"/>
    </row>
    <row r="350" spans="1:26" ht="12.75" customHeight="1">
      <c r="A350" s="408"/>
      <c r="B350" s="207"/>
      <c r="C350" s="370"/>
      <c r="D350" s="207"/>
      <c r="E350" s="262"/>
      <c r="F350" s="267"/>
      <c r="G350" s="207"/>
      <c r="H350" s="268"/>
      <c r="I350" s="207"/>
      <c r="J350" s="207"/>
      <c r="K350" s="207"/>
      <c r="L350" s="370"/>
      <c r="M350" s="207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39"/>
    </row>
    <row r="351" spans="1:26" ht="12.75" customHeight="1">
      <c r="A351" s="408"/>
      <c r="B351" s="207"/>
      <c r="C351" s="370"/>
      <c r="D351" s="207"/>
      <c r="E351" s="262"/>
      <c r="F351" s="267"/>
      <c r="G351" s="207"/>
      <c r="H351" s="268"/>
      <c r="I351" s="207"/>
      <c r="J351" s="207"/>
      <c r="K351" s="207"/>
      <c r="L351" s="370"/>
      <c r="M351" s="207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39"/>
    </row>
    <row r="352" spans="1:26" ht="12.75" customHeight="1">
      <c r="A352" s="408"/>
      <c r="B352" s="195"/>
      <c r="C352" s="370"/>
      <c r="D352" s="195"/>
      <c r="E352" s="240"/>
      <c r="F352" s="195"/>
      <c r="G352" s="195"/>
      <c r="H352" s="195"/>
      <c r="I352" s="211"/>
      <c r="J352" s="195"/>
      <c r="K352" s="195"/>
      <c r="L352" s="370"/>
      <c r="M352" s="195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39"/>
    </row>
    <row r="353" spans="1:26" ht="12.75" customHeight="1">
      <c r="A353" s="409"/>
      <c r="B353" s="203"/>
      <c r="C353" s="380"/>
      <c r="D353" s="203"/>
      <c r="E353" s="245"/>
      <c r="F353" s="203"/>
      <c r="G353" s="203"/>
      <c r="H353" s="203"/>
      <c r="I353" s="221"/>
      <c r="J353" s="203"/>
      <c r="K353" s="203"/>
      <c r="L353" s="380"/>
      <c r="M353" s="203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39"/>
    </row>
    <row r="354" spans="1:26" ht="12.75" customHeight="1">
      <c r="A354" s="298" t="s">
        <v>148</v>
      </c>
      <c r="B354" s="299">
        <v>214</v>
      </c>
      <c r="C354" s="300">
        <f>SUM(C355)</f>
        <v>0</v>
      </c>
      <c r="D354" s="215"/>
      <c r="E354" s="215"/>
      <c r="F354" s="215"/>
      <c r="G354" s="215"/>
      <c r="H354" s="215"/>
      <c r="I354" s="216"/>
      <c r="J354" s="215"/>
      <c r="K354" s="215"/>
      <c r="L354" s="215"/>
      <c r="M354" s="215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39"/>
    </row>
    <row r="355" spans="1:26" ht="12.75" customHeight="1">
      <c r="A355" s="410" t="s">
        <v>149</v>
      </c>
      <c r="B355" s="207">
        <v>21460101</v>
      </c>
      <c r="C355" s="398">
        <f>+'Ppto UA'!E67</f>
        <v>0</v>
      </c>
      <c r="D355" s="207"/>
      <c r="E355" s="262"/>
      <c r="F355" s="207"/>
      <c r="G355" s="207"/>
      <c r="H355" s="207"/>
      <c r="I355" s="210"/>
      <c r="J355" s="207"/>
      <c r="K355" s="207"/>
      <c r="L355" s="425">
        <f>C355-SUM(J355:J364)</f>
        <v>0</v>
      </c>
      <c r="M355" s="207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39"/>
    </row>
    <row r="356" spans="1:26" ht="12.75" customHeight="1">
      <c r="A356" s="408"/>
      <c r="B356" s="207"/>
      <c r="C356" s="370"/>
      <c r="D356" s="207"/>
      <c r="E356" s="262"/>
      <c r="F356" s="207"/>
      <c r="G356" s="207"/>
      <c r="H356" s="207"/>
      <c r="I356" s="210"/>
      <c r="J356" s="207"/>
      <c r="K356" s="207"/>
      <c r="L356" s="370"/>
      <c r="M356" s="207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39"/>
    </row>
    <row r="357" spans="1:26" ht="12.75" customHeight="1">
      <c r="A357" s="408"/>
      <c r="B357" s="207"/>
      <c r="C357" s="370"/>
      <c r="D357" s="207"/>
      <c r="E357" s="262"/>
      <c r="F357" s="207"/>
      <c r="G357" s="207"/>
      <c r="H357" s="207"/>
      <c r="I357" s="210"/>
      <c r="J357" s="207"/>
      <c r="K357" s="207"/>
      <c r="L357" s="370"/>
      <c r="M357" s="207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39"/>
    </row>
    <row r="358" spans="1:26" ht="12.75" customHeight="1">
      <c r="A358" s="408"/>
      <c r="B358" s="207"/>
      <c r="C358" s="370"/>
      <c r="D358" s="207"/>
      <c r="E358" s="262"/>
      <c r="F358" s="207"/>
      <c r="G358" s="207"/>
      <c r="H358" s="207"/>
      <c r="I358" s="210"/>
      <c r="J358" s="207"/>
      <c r="K358" s="207"/>
      <c r="L358" s="370"/>
      <c r="M358" s="207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39"/>
    </row>
    <row r="359" spans="1:26" ht="12.75" customHeight="1">
      <c r="A359" s="408"/>
      <c r="B359" s="207"/>
      <c r="C359" s="370"/>
      <c r="D359" s="207"/>
      <c r="E359" s="262"/>
      <c r="F359" s="207"/>
      <c r="G359" s="207"/>
      <c r="H359" s="207"/>
      <c r="I359" s="210"/>
      <c r="J359" s="207"/>
      <c r="K359" s="207"/>
      <c r="L359" s="370"/>
      <c r="M359" s="207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39"/>
    </row>
    <row r="360" spans="1:26" ht="12.75" customHeight="1">
      <c r="A360" s="408"/>
      <c r="B360" s="207"/>
      <c r="C360" s="370"/>
      <c r="D360" s="207"/>
      <c r="E360" s="262"/>
      <c r="F360" s="207"/>
      <c r="G360" s="207"/>
      <c r="H360" s="207"/>
      <c r="I360" s="210"/>
      <c r="J360" s="207"/>
      <c r="K360" s="207"/>
      <c r="L360" s="370"/>
      <c r="M360" s="207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39"/>
    </row>
    <row r="361" spans="1:26" ht="12.75" customHeight="1">
      <c r="A361" s="408"/>
      <c r="B361" s="207"/>
      <c r="C361" s="370"/>
      <c r="D361" s="207"/>
      <c r="E361" s="262"/>
      <c r="F361" s="207"/>
      <c r="G361" s="207"/>
      <c r="H361" s="207"/>
      <c r="I361" s="210"/>
      <c r="J361" s="207"/>
      <c r="K361" s="207"/>
      <c r="L361" s="370"/>
      <c r="M361" s="207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39"/>
    </row>
    <row r="362" spans="1:26" ht="12.75" customHeight="1">
      <c r="A362" s="408"/>
      <c r="B362" s="207"/>
      <c r="C362" s="370"/>
      <c r="D362" s="207"/>
      <c r="E362" s="262"/>
      <c r="F362" s="207"/>
      <c r="G362" s="207"/>
      <c r="H362" s="207"/>
      <c r="I362" s="210"/>
      <c r="J362" s="207"/>
      <c r="K362" s="207"/>
      <c r="L362" s="370"/>
      <c r="M362" s="207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39"/>
    </row>
    <row r="363" spans="1:26" ht="12.75" customHeight="1">
      <c r="A363" s="408"/>
      <c r="B363" s="195"/>
      <c r="C363" s="370"/>
      <c r="D363" s="195"/>
      <c r="E363" s="240"/>
      <c r="F363" s="195"/>
      <c r="G363" s="195"/>
      <c r="H363" s="195"/>
      <c r="I363" s="211"/>
      <c r="J363" s="195"/>
      <c r="K363" s="195"/>
      <c r="L363" s="370"/>
      <c r="M363" s="195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39"/>
    </row>
    <row r="364" spans="1:26" ht="12.75" customHeight="1">
      <c r="A364" s="409"/>
      <c r="B364" s="203"/>
      <c r="C364" s="380"/>
      <c r="D364" s="203"/>
      <c r="E364" s="245"/>
      <c r="F364" s="203"/>
      <c r="G364" s="203"/>
      <c r="H364" s="203"/>
      <c r="I364" s="221"/>
      <c r="J364" s="203"/>
      <c r="K364" s="203"/>
      <c r="L364" s="380"/>
      <c r="M364" s="203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39"/>
    </row>
    <row r="365" spans="1:26" ht="12.75" customHeight="1">
      <c r="A365" s="292" t="s">
        <v>150</v>
      </c>
      <c r="B365" s="189">
        <v>231401</v>
      </c>
      <c r="C365" s="190">
        <f>SUM(C366)</f>
        <v>0</v>
      </c>
      <c r="D365" s="195"/>
      <c r="E365" s="195"/>
      <c r="F365" s="195"/>
      <c r="G365" s="195"/>
      <c r="H365" s="195"/>
      <c r="I365" s="211"/>
      <c r="J365" s="195"/>
      <c r="K365" s="195"/>
      <c r="L365" s="215"/>
      <c r="M365" s="195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39"/>
    </row>
    <row r="366" spans="1:26" ht="12.75" customHeight="1">
      <c r="A366" s="407" t="s">
        <v>151</v>
      </c>
      <c r="B366" s="217">
        <v>23140108</v>
      </c>
      <c r="C366" s="385">
        <f>+'Ppto UA'!E69</f>
        <v>0</v>
      </c>
      <c r="D366" s="217"/>
      <c r="E366" s="259"/>
      <c r="F366" s="217"/>
      <c r="G366" s="217"/>
      <c r="H366" s="217"/>
      <c r="I366" s="219"/>
      <c r="J366" s="217"/>
      <c r="K366" s="217"/>
      <c r="L366" s="426"/>
      <c r="M366" s="217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39"/>
    </row>
    <row r="367" spans="1:26" ht="12.75" customHeight="1">
      <c r="A367" s="408"/>
      <c r="B367" s="207"/>
      <c r="C367" s="370"/>
      <c r="D367" s="207"/>
      <c r="E367" s="262"/>
      <c r="F367" s="207"/>
      <c r="G367" s="207"/>
      <c r="H367" s="207"/>
      <c r="I367" s="210"/>
      <c r="J367" s="207"/>
      <c r="K367" s="207"/>
      <c r="L367" s="370"/>
      <c r="M367" s="207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39"/>
    </row>
    <row r="368" spans="1:26" ht="12.75" customHeight="1">
      <c r="A368" s="408"/>
      <c r="B368" s="207"/>
      <c r="C368" s="370"/>
      <c r="D368" s="207"/>
      <c r="E368" s="262"/>
      <c r="F368" s="207"/>
      <c r="G368" s="207"/>
      <c r="H368" s="207"/>
      <c r="I368" s="210"/>
      <c r="J368" s="207"/>
      <c r="K368" s="207"/>
      <c r="L368" s="370"/>
      <c r="M368" s="207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39"/>
    </row>
    <row r="369" spans="1:26" ht="12.75" customHeight="1">
      <c r="A369" s="408"/>
      <c r="B369" s="207"/>
      <c r="C369" s="370"/>
      <c r="D369" s="207"/>
      <c r="E369" s="262"/>
      <c r="F369" s="207"/>
      <c r="G369" s="207"/>
      <c r="H369" s="207"/>
      <c r="I369" s="210"/>
      <c r="J369" s="207"/>
      <c r="K369" s="207"/>
      <c r="L369" s="370"/>
      <c r="M369" s="207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39"/>
    </row>
    <row r="370" spans="1:26" ht="12.75" customHeight="1">
      <c r="A370" s="408"/>
      <c r="B370" s="207"/>
      <c r="C370" s="370"/>
      <c r="D370" s="207"/>
      <c r="E370" s="262"/>
      <c r="F370" s="207"/>
      <c r="G370" s="207"/>
      <c r="H370" s="207"/>
      <c r="I370" s="210"/>
      <c r="J370" s="207"/>
      <c r="K370" s="207"/>
      <c r="L370" s="370"/>
      <c r="M370" s="207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39"/>
    </row>
    <row r="371" spans="1:26" ht="12.75" customHeight="1">
      <c r="A371" s="408"/>
      <c r="B371" s="207"/>
      <c r="C371" s="370"/>
      <c r="D371" s="207"/>
      <c r="E371" s="262"/>
      <c r="F371" s="207"/>
      <c r="G371" s="207"/>
      <c r="H371" s="207"/>
      <c r="I371" s="210"/>
      <c r="J371" s="207"/>
      <c r="K371" s="207"/>
      <c r="L371" s="370"/>
      <c r="M371" s="207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39"/>
    </row>
    <row r="372" spans="1:26" ht="12.75" customHeight="1">
      <c r="A372" s="408"/>
      <c r="B372" s="207"/>
      <c r="C372" s="370"/>
      <c r="D372" s="207"/>
      <c r="E372" s="262"/>
      <c r="F372" s="207"/>
      <c r="G372" s="207"/>
      <c r="H372" s="207"/>
      <c r="I372" s="210"/>
      <c r="J372" s="207"/>
      <c r="K372" s="207"/>
      <c r="L372" s="370"/>
      <c r="M372" s="207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39"/>
    </row>
    <row r="373" spans="1:26" ht="12.75" customHeight="1">
      <c r="A373" s="408"/>
      <c r="B373" s="207"/>
      <c r="C373" s="370"/>
      <c r="D373" s="207"/>
      <c r="E373" s="262"/>
      <c r="F373" s="207"/>
      <c r="G373" s="207"/>
      <c r="H373" s="207"/>
      <c r="I373" s="210"/>
      <c r="J373" s="207"/>
      <c r="K373" s="207"/>
      <c r="L373" s="370"/>
      <c r="M373" s="207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39"/>
    </row>
    <row r="374" spans="1:26" ht="12.75" customHeight="1">
      <c r="A374" s="408"/>
      <c r="B374" s="195"/>
      <c r="C374" s="370"/>
      <c r="D374" s="195"/>
      <c r="E374" s="240"/>
      <c r="F374" s="195"/>
      <c r="G374" s="195"/>
      <c r="H374" s="195"/>
      <c r="I374" s="211"/>
      <c r="J374" s="195"/>
      <c r="K374" s="195"/>
      <c r="L374" s="370"/>
      <c r="M374" s="195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39"/>
    </row>
    <row r="375" spans="1:26" ht="12.75" customHeight="1">
      <c r="A375" s="409"/>
      <c r="B375" s="203"/>
      <c r="C375" s="380"/>
      <c r="D375" s="203"/>
      <c r="E375" s="245"/>
      <c r="F375" s="203"/>
      <c r="G375" s="203"/>
      <c r="H375" s="203"/>
      <c r="I375" s="221"/>
      <c r="J375" s="203"/>
      <c r="K375" s="203"/>
      <c r="L375" s="380"/>
      <c r="M375" s="203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39"/>
    </row>
    <row r="376" spans="1:26" ht="12.75" customHeight="1">
      <c r="A376" s="292" t="s">
        <v>108</v>
      </c>
      <c r="B376" s="189">
        <v>2912</v>
      </c>
      <c r="C376" s="190" t="e">
        <f>SUM(C377:C378)</f>
        <v>#DIV/0!</v>
      </c>
      <c r="D376" s="195"/>
      <c r="E376" s="195"/>
      <c r="F376" s="195"/>
      <c r="G376" s="195"/>
      <c r="H376" s="195"/>
      <c r="I376" s="211"/>
      <c r="J376" s="195"/>
      <c r="K376" s="195"/>
      <c r="L376" s="195"/>
      <c r="M376" s="195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39"/>
    </row>
    <row r="377" spans="1:26" ht="12.75" customHeight="1">
      <c r="A377" s="301" t="s">
        <v>152</v>
      </c>
      <c r="B377" s="195">
        <v>29120111</v>
      </c>
      <c r="C377" s="302" t="e">
        <f>+'Ppto UA'!D71</f>
        <v>#DIV/0!</v>
      </c>
      <c r="D377" s="195"/>
      <c r="E377" s="195"/>
      <c r="F377" s="195"/>
      <c r="G377" s="195"/>
      <c r="H377" s="195"/>
      <c r="I377" s="211"/>
      <c r="J377" s="195"/>
      <c r="K377" s="195"/>
      <c r="L377" s="195"/>
      <c r="M377" s="195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39"/>
    </row>
    <row r="378" spans="1:26" ht="12.75" customHeight="1">
      <c r="A378" s="303" t="s">
        <v>153</v>
      </c>
      <c r="B378" s="304">
        <v>29120106</v>
      </c>
      <c r="C378" s="305" t="e">
        <f>+'Ppto UA'!D72</f>
        <v>#DIV/0!</v>
      </c>
      <c r="D378" s="200"/>
      <c r="E378" s="200"/>
      <c r="F378" s="200"/>
      <c r="G378" s="200"/>
      <c r="H378" s="200"/>
      <c r="I378" s="212"/>
      <c r="J378" s="200"/>
      <c r="K378" s="200"/>
      <c r="L378" s="200"/>
      <c r="M378" s="200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39"/>
    </row>
    <row r="379" spans="1:26" ht="6" customHeight="1">
      <c r="A379" s="157"/>
      <c r="B379" s="157"/>
      <c r="C379" s="186"/>
      <c r="D379" s="148"/>
      <c r="E379" s="148"/>
      <c r="F379" s="148"/>
      <c r="G379" s="148"/>
      <c r="H379" s="148"/>
      <c r="I379" s="184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39"/>
    </row>
    <row r="380" spans="1:26" ht="12.75" customHeight="1">
      <c r="A380" s="156" t="s">
        <v>154</v>
      </c>
      <c r="B380" s="157"/>
      <c r="C380" s="186" t="e">
        <f>+'Ppto UA'!D74</f>
        <v>#DIV/0!</v>
      </c>
      <c r="D380" s="148"/>
      <c r="E380" s="148"/>
      <c r="F380" s="148"/>
      <c r="G380" s="148"/>
      <c r="H380" s="148"/>
      <c r="I380" s="184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39"/>
    </row>
    <row r="381" spans="1:26" ht="3" customHeight="1">
      <c r="A381" s="148"/>
      <c r="B381" s="148"/>
      <c r="C381" s="306"/>
      <c r="D381" s="148"/>
      <c r="E381" s="148"/>
      <c r="F381" s="148"/>
      <c r="G381" s="148"/>
      <c r="H381" s="148"/>
      <c r="I381" s="184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39"/>
    </row>
    <row r="382" spans="1:26" ht="18.75" customHeight="1">
      <c r="A382" s="148"/>
      <c r="B382" s="148"/>
      <c r="C382" s="306"/>
      <c r="D382" s="148"/>
      <c r="E382" s="148"/>
      <c r="F382" s="148"/>
      <c r="G382" s="148"/>
      <c r="H382" s="148"/>
      <c r="I382" s="184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39"/>
    </row>
    <row r="383" spans="1:26" ht="12.75" customHeight="1">
      <c r="A383" s="163" t="s">
        <v>155</v>
      </c>
      <c r="B383" s="148"/>
      <c r="C383" s="306"/>
      <c r="D383" s="148"/>
      <c r="E383" s="148"/>
      <c r="F383" s="148"/>
      <c r="G383" s="148"/>
      <c r="H383" s="148"/>
      <c r="I383" s="184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39"/>
    </row>
    <row r="384" spans="1:26" ht="6.75" customHeight="1">
      <c r="A384" s="148"/>
      <c r="B384" s="148"/>
      <c r="C384" s="306"/>
      <c r="D384" s="148"/>
      <c r="E384" s="148"/>
      <c r="F384" s="148"/>
      <c r="G384" s="148"/>
      <c r="H384" s="148"/>
      <c r="I384" s="184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39"/>
    </row>
    <row r="385" spans="1:26" ht="12.75" customHeight="1">
      <c r="A385" s="148"/>
      <c r="B385" s="148"/>
      <c r="C385" s="306"/>
      <c r="D385" s="148"/>
      <c r="E385" s="148"/>
      <c r="F385" s="148"/>
      <c r="G385" s="148"/>
      <c r="H385" s="148"/>
      <c r="I385" s="184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39"/>
    </row>
    <row r="386" spans="1:26" ht="12.75" customHeight="1">
      <c r="A386" s="148"/>
      <c r="B386" s="148"/>
      <c r="C386" s="306"/>
      <c r="D386" s="148"/>
      <c r="E386" s="148"/>
      <c r="F386" s="148"/>
      <c r="G386" s="148"/>
      <c r="H386" s="148"/>
      <c r="I386" s="184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39"/>
    </row>
    <row r="387" spans="1:26" ht="12.75" customHeight="1">
      <c r="A387" s="148"/>
      <c r="B387" s="148"/>
      <c r="C387" s="306"/>
      <c r="D387" s="148"/>
      <c r="E387" s="148"/>
      <c r="F387" s="148"/>
      <c r="G387" s="148"/>
      <c r="H387" s="148"/>
      <c r="I387" s="184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39"/>
    </row>
    <row r="388" spans="1:26" ht="12.75" customHeight="1">
      <c r="A388" s="148"/>
      <c r="B388" s="148"/>
      <c r="C388" s="306"/>
      <c r="D388" s="148"/>
      <c r="E388" s="148"/>
      <c r="F388" s="148"/>
      <c r="G388" s="148"/>
      <c r="H388" s="148"/>
      <c r="I388" s="184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39"/>
    </row>
    <row r="389" spans="1:26" ht="12.75" customHeight="1">
      <c r="A389" s="148"/>
      <c r="B389" s="148"/>
      <c r="C389" s="306"/>
      <c r="D389" s="148"/>
      <c r="E389" s="148"/>
      <c r="F389" s="148"/>
      <c r="G389" s="148"/>
      <c r="H389" s="148"/>
      <c r="I389" s="184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39"/>
    </row>
    <row r="390" spans="1:26" ht="12.75" customHeight="1">
      <c r="A390" s="148"/>
      <c r="B390" s="148"/>
      <c r="C390" s="306"/>
      <c r="D390" s="148"/>
      <c r="E390" s="148"/>
      <c r="F390" s="148"/>
      <c r="G390" s="148"/>
      <c r="H390" s="148"/>
      <c r="I390" s="184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39"/>
    </row>
    <row r="391" spans="1:26" ht="12.75" customHeight="1">
      <c r="A391" s="148"/>
      <c r="B391" s="148"/>
      <c r="C391" s="306"/>
      <c r="D391" s="148"/>
      <c r="E391" s="148"/>
      <c r="F391" s="148"/>
      <c r="G391" s="148"/>
      <c r="H391" s="148"/>
      <c r="I391" s="184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39"/>
    </row>
    <row r="392" spans="1:26" ht="12.75" customHeight="1">
      <c r="A392" s="148"/>
      <c r="B392" s="148"/>
      <c r="C392" s="306"/>
      <c r="D392" s="148"/>
      <c r="E392" s="148"/>
      <c r="F392" s="148"/>
      <c r="G392" s="148"/>
      <c r="H392" s="148"/>
      <c r="I392" s="184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39"/>
    </row>
    <row r="393" spans="1:26" ht="12.75" customHeight="1">
      <c r="A393" s="148"/>
      <c r="B393" s="148"/>
      <c r="C393" s="306"/>
      <c r="D393" s="148"/>
      <c r="E393" s="148"/>
      <c r="F393" s="148"/>
      <c r="G393" s="148"/>
      <c r="H393" s="148"/>
      <c r="I393" s="184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39"/>
    </row>
    <row r="394" spans="1:26" ht="12.75" customHeight="1">
      <c r="A394" s="148"/>
      <c r="B394" s="148"/>
      <c r="C394" s="306"/>
      <c r="D394" s="148"/>
      <c r="E394" s="148"/>
      <c r="F394" s="148"/>
      <c r="G394" s="148"/>
      <c r="H394" s="148"/>
      <c r="I394" s="184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39"/>
    </row>
    <row r="395" spans="1:26" ht="12.75" customHeight="1">
      <c r="A395" s="148"/>
      <c r="B395" s="148"/>
      <c r="C395" s="306"/>
      <c r="D395" s="148"/>
      <c r="E395" s="148"/>
      <c r="F395" s="148"/>
      <c r="G395" s="148"/>
      <c r="H395" s="148"/>
      <c r="I395" s="184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39"/>
    </row>
    <row r="396" spans="1:26" ht="12.75" customHeight="1">
      <c r="A396" s="148"/>
      <c r="B396" s="148"/>
      <c r="C396" s="306"/>
      <c r="D396" s="148"/>
      <c r="E396" s="148"/>
      <c r="F396" s="148"/>
      <c r="G396" s="148"/>
      <c r="H396" s="148"/>
      <c r="I396" s="184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39"/>
    </row>
    <row r="397" spans="1:26" ht="12.75" customHeight="1">
      <c r="A397" s="148"/>
      <c r="B397" s="148"/>
      <c r="C397" s="306"/>
      <c r="D397" s="148"/>
      <c r="E397" s="148"/>
      <c r="F397" s="148"/>
      <c r="G397" s="148"/>
      <c r="H397" s="148"/>
      <c r="I397" s="184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39"/>
    </row>
    <row r="398" spans="1:26" ht="12.75" customHeight="1">
      <c r="A398" s="148"/>
      <c r="B398" s="148"/>
      <c r="C398" s="306"/>
      <c r="D398" s="148"/>
      <c r="E398" s="148"/>
      <c r="F398" s="148"/>
      <c r="G398" s="148"/>
      <c r="H398" s="148"/>
      <c r="I398" s="184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39"/>
    </row>
    <row r="399" spans="1:26" ht="12.75" customHeight="1">
      <c r="A399" s="148"/>
      <c r="B399" s="148"/>
      <c r="C399" s="306"/>
      <c r="D399" s="148"/>
      <c r="E399" s="148"/>
      <c r="F399" s="148"/>
      <c r="G399" s="148"/>
      <c r="H399" s="148"/>
      <c r="I399" s="184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39"/>
    </row>
    <row r="400" spans="1:26" ht="12.75" customHeight="1">
      <c r="A400" s="148"/>
      <c r="B400" s="148"/>
      <c r="C400" s="306"/>
      <c r="D400" s="148"/>
      <c r="E400" s="148"/>
      <c r="F400" s="148"/>
      <c r="G400" s="148"/>
      <c r="H400" s="148"/>
      <c r="I400" s="184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39"/>
    </row>
    <row r="401" spans="1:26" ht="12.75" customHeight="1">
      <c r="A401" s="148"/>
      <c r="B401" s="148"/>
      <c r="C401" s="306"/>
      <c r="D401" s="148"/>
      <c r="E401" s="148"/>
      <c r="F401" s="148"/>
      <c r="G401" s="148"/>
      <c r="H401" s="148"/>
      <c r="I401" s="184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39"/>
    </row>
    <row r="402" spans="1:26" ht="12.75" customHeight="1">
      <c r="A402" s="148"/>
      <c r="B402" s="148"/>
      <c r="C402" s="306"/>
      <c r="D402" s="148"/>
      <c r="E402" s="148"/>
      <c r="F402" s="148"/>
      <c r="G402" s="148"/>
      <c r="H402" s="148"/>
      <c r="I402" s="184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39"/>
    </row>
    <row r="403" spans="1:26" ht="12.75" customHeight="1">
      <c r="A403" s="148"/>
      <c r="B403" s="148"/>
      <c r="C403" s="306"/>
      <c r="D403" s="148"/>
      <c r="E403" s="148"/>
      <c r="F403" s="148"/>
      <c r="G403" s="148"/>
      <c r="H403" s="148"/>
      <c r="I403" s="184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39"/>
    </row>
    <row r="404" spans="1:26" ht="12.75" customHeight="1">
      <c r="A404" s="148"/>
      <c r="B404" s="148"/>
      <c r="C404" s="306"/>
      <c r="D404" s="148"/>
      <c r="E404" s="148"/>
      <c r="F404" s="148"/>
      <c r="G404" s="148"/>
      <c r="H404" s="148"/>
      <c r="I404" s="184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39"/>
    </row>
    <row r="405" spans="1:26" ht="12.75" customHeight="1">
      <c r="A405" s="148"/>
      <c r="B405" s="148"/>
      <c r="C405" s="306"/>
      <c r="D405" s="148"/>
      <c r="E405" s="148"/>
      <c r="F405" s="148"/>
      <c r="G405" s="148"/>
      <c r="H405" s="148"/>
      <c r="I405" s="184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39"/>
    </row>
    <row r="406" spans="1:26" ht="12.75" customHeight="1">
      <c r="A406" s="148"/>
      <c r="B406" s="148"/>
      <c r="C406" s="306"/>
      <c r="D406" s="148"/>
      <c r="E406" s="148"/>
      <c r="F406" s="148"/>
      <c r="G406" s="148"/>
      <c r="H406" s="148"/>
      <c r="I406" s="184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39"/>
    </row>
    <row r="407" spans="1:26" ht="12.75" customHeight="1">
      <c r="A407" s="148"/>
      <c r="B407" s="148"/>
      <c r="C407" s="306"/>
      <c r="D407" s="148"/>
      <c r="E407" s="148"/>
      <c r="F407" s="148"/>
      <c r="G407" s="148"/>
      <c r="H407" s="148"/>
      <c r="I407" s="184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39"/>
    </row>
    <row r="408" spans="1:26" ht="12.75" customHeight="1">
      <c r="A408" s="148"/>
      <c r="B408" s="148"/>
      <c r="C408" s="306"/>
      <c r="D408" s="148"/>
      <c r="E408" s="148"/>
      <c r="F408" s="148"/>
      <c r="G408" s="148"/>
      <c r="H408" s="148"/>
      <c r="I408" s="184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39"/>
    </row>
    <row r="409" spans="1:26" ht="12.75" customHeight="1">
      <c r="A409" s="148"/>
      <c r="B409" s="148"/>
      <c r="C409" s="306"/>
      <c r="D409" s="148"/>
      <c r="E409" s="148"/>
      <c r="F409" s="148"/>
      <c r="G409" s="148"/>
      <c r="H409" s="148"/>
      <c r="I409" s="184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39"/>
    </row>
    <row r="410" spans="1:26" ht="12.75" customHeight="1">
      <c r="A410" s="148"/>
      <c r="B410" s="148"/>
      <c r="C410" s="306"/>
      <c r="D410" s="148"/>
      <c r="E410" s="148"/>
      <c r="F410" s="148"/>
      <c r="G410" s="148"/>
      <c r="H410" s="148"/>
      <c r="I410" s="184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39"/>
    </row>
    <row r="411" spans="1:26" ht="12.75" customHeight="1">
      <c r="A411" s="148"/>
      <c r="B411" s="148"/>
      <c r="C411" s="306"/>
      <c r="D411" s="148"/>
      <c r="E411" s="148"/>
      <c r="F411" s="148"/>
      <c r="G411" s="148"/>
      <c r="H411" s="148"/>
      <c r="I411" s="184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39"/>
    </row>
    <row r="412" spans="1:26" ht="12.75" customHeight="1">
      <c r="A412" s="148"/>
      <c r="B412" s="148"/>
      <c r="C412" s="306"/>
      <c r="D412" s="148"/>
      <c r="E412" s="148"/>
      <c r="F412" s="148"/>
      <c r="G412" s="148"/>
      <c r="H412" s="148"/>
      <c r="I412" s="184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39"/>
    </row>
    <row r="413" spans="1:26" ht="12.75" customHeight="1">
      <c r="A413" s="148"/>
      <c r="B413" s="148"/>
      <c r="C413" s="306"/>
      <c r="D413" s="148"/>
      <c r="E413" s="148"/>
      <c r="F413" s="148"/>
      <c r="G413" s="148"/>
      <c r="H413" s="148"/>
      <c r="I413" s="184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39"/>
    </row>
    <row r="414" spans="1:26" ht="12.75" customHeight="1">
      <c r="A414" s="148"/>
      <c r="B414" s="148"/>
      <c r="C414" s="306"/>
      <c r="D414" s="148"/>
      <c r="E414" s="148"/>
      <c r="F414" s="148"/>
      <c r="G414" s="148"/>
      <c r="H414" s="148"/>
      <c r="I414" s="184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39"/>
    </row>
    <row r="415" spans="1:26" ht="12.75" customHeight="1">
      <c r="A415" s="148"/>
      <c r="B415" s="148"/>
      <c r="C415" s="306"/>
      <c r="D415" s="148"/>
      <c r="E415" s="148"/>
      <c r="F415" s="148"/>
      <c r="G415" s="148"/>
      <c r="H415" s="148"/>
      <c r="I415" s="184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39"/>
    </row>
    <row r="416" spans="1:26" ht="12.75" customHeight="1">
      <c r="A416" s="148"/>
      <c r="B416" s="148"/>
      <c r="C416" s="306"/>
      <c r="D416" s="148"/>
      <c r="E416" s="148"/>
      <c r="F416" s="148"/>
      <c r="G416" s="148"/>
      <c r="H416" s="148"/>
      <c r="I416" s="184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39"/>
    </row>
    <row r="417" spans="1:26" ht="12.75" customHeight="1">
      <c r="A417" s="148"/>
      <c r="B417" s="148"/>
      <c r="C417" s="306"/>
      <c r="D417" s="148"/>
      <c r="E417" s="148"/>
      <c r="F417" s="148"/>
      <c r="G417" s="148"/>
      <c r="H417" s="148"/>
      <c r="I417" s="184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39"/>
    </row>
    <row r="418" spans="1:26" ht="12.75" customHeight="1">
      <c r="A418" s="148"/>
      <c r="B418" s="148"/>
      <c r="C418" s="306"/>
      <c r="D418" s="148"/>
      <c r="E418" s="148"/>
      <c r="F418" s="148"/>
      <c r="G418" s="148"/>
      <c r="H418" s="148"/>
      <c r="I418" s="184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39"/>
    </row>
    <row r="419" spans="1:26" ht="12.75" customHeight="1">
      <c r="A419" s="148"/>
      <c r="B419" s="148"/>
      <c r="C419" s="306"/>
      <c r="D419" s="148"/>
      <c r="E419" s="148"/>
      <c r="F419" s="148"/>
      <c r="G419" s="148"/>
      <c r="H419" s="148"/>
      <c r="I419" s="184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39"/>
    </row>
    <row r="420" spans="1:26" ht="12.75" customHeight="1">
      <c r="A420" s="148"/>
      <c r="B420" s="148"/>
      <c r="C420" s="306"/>
      <c r="D420" s="148"/>
      <c r="E420" s="148"/>
      <c r="F420" s="148"/>
      <c r="G420" s="148"/>
      <c r="H420" s="148"/>
      <c r="I420" s="184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39"/>
    </row>
    <row r="421" spans="1:26" ht="12.75" customHeight="1">
      <c r="A421" s="148"/>
      <c r="B421" s="148"/>
      <c r="C421" s="306"/>
      <c r="D421" s="148"/>
      <c r="E421" s="148"/>
      <c r="F421" s="148"/>
      <c r="G421" s="148"/>
      <c r="H421" s="148"/>
      <c r="I421" s="184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39"/>
    </row>
    <row r="422" spans="1:26" ht="12.75" customHeight="1">
      <c r="A422" s="148"/>
      <c r="B422" s="148"/>
      <c r="C422" s="306"/>
      <c r="D422" s="148"/>
      <c r="E422" s="148"/>
      <c r="F422" s="148"/>
      <c r="G422" s="148"/>
      <c r="H422" s="148"/>
      <c r="I422" s="184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39"/>
    </row>
    <row r="423" spans="1:26" ht="12.75" customHeight="1">
      <c r="A423" s="148"/>
      <c r="B423" s="148"/>
      <c r="C423" s="306"/>
      <c r="D423" s="148"/>
      <c r="E423" s="148"/>
      <c r="F423" s="148"/>
      <c r="G423" s="148"/>
      <c r="H423" s="148"/>
      <c r="I423" s="184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39"/>
    </row>
    <row r="424" spans="1:26" ht="12.75" customHeight="1">
      <c r="A424" s="148"/>
      <c r="B424" s="148"/>
      <c r="C424" s="306"/>
      <c r="D424" s="148"/>
      <c r="E424" s="148"/>
      <c r="F424" s="148"/>
      <c r="G424" s="148"/>
      <c r="H424" s="148"/>
      <c r="I424" s="184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39"/>
    </row>
    <row r="425" spans="1:26" ht="12.75" customHeight="1">
      <c r="A425" s="148"/>
      <c r="B425" s="148"/>
      <c r="C425" s="306"/>
      <c r="D425" s="148"/>
      <c r="E425" s="148"/>
      <c r="F425" s="148"/>
      <c r="G425" s="148"/>
      <c r="H425" s="148"/>
      <c r="I425" s="184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39"/>
    </row>
    <row r="426" spans="1:26" ht="12.75" customHeight="1">
      <c r="A426" s="148"/>
      <c r="B426" s="148"/>
      <c r="C426" s="306"/>
      <c r="D426" s="148"/>
      <c r="E426" s="148"/>
      <c r="F426" s="148"/>
      <c r="G426" s="148"/>
      <c r="H426" s="148"/>
      <c r="I426" s="184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39"/>
    </row>
    <row r="427" spans="1:26" ht="12.75" customHeight="1">
      <c r="A427" s="148"/>
      <c r="B427" s="148"/>
      <c r="C427" s="306"/>
      <c r="D427" s="148"/>
      <c r="E427" s="148"/>
      <c r="F427" s="148"/>
      <c r="G427" s="148"/>
      <c r="H427" s="148"/>
      <c r="I427" s="184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39"/>
    </row>
    <row r="428" spans="1:26" ht="12.75" customHeight="1">
      <c r="A428" s="148"/>
      <c r="B428" s="148"/>
      <c r="C428" s="306"/>
      <c r="D428" s="148"/>
      <c r="E428" s="148"/>
      <c r="F428" s="148"/>
      <c r="G428" s="148"/>
      <c r="H428" s="148"/>
      <c r="I428" s="184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39"/>
    </row>
    <row r="429" spans="1:26" ht="12.75" customHeight="1">
      <c r="A429" s="148"/>
      <c r="B429" s="148"/>
      <c r="C429" s="306"/>
      <c r="D429" s="148"/>
      <c r="E429" s="148"/>
      <c r="F429" s="148"/>
      <c r="G429" s="148"/>
      <c r="H429" s="148"/>
      <c r="I429" s="184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39"/>
    </row>
    <row r="430" spans="1:26" ht="12.75" customHeight="1">
      <c r="A430" s="148"/>
      <c r="B430" s="148"/>
      <c r="C430" s="306"/>
      <c r="D430" s="148"/>
      <c r="E430" s="148"/>
      <c r="F430" s="148"/>
      <c r="G430" s="148"/>
      <c r="H430" s="148"/>
      <c r="I430" s="184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39"/>
    </row>
    <row r="431" spans="1:26" ht="12.75" customHeight="1">
      <c r="A431" s="148"/>
      <c r="B431" s="148"/>
      <c r="C431" s="306"/>
      <c r="D431" s="148"/>
      <c r="E431" s="148"/>
      <c r="F431" s="148"/>
      <c r="G431" s="148"/>
      <c r="H431" s="148"/>
      <c r="I431" s="184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39"/>
    </row>
    <row r="432" spans="1:26" ht="12.75" customHeight="1">
      <c r="A432" s="148"/>
      <c r="B432" s="148"/>
      <c r="C432" s="306"/>
      <c r="D432" s="148"/>
      <c r="E432" s="148"/>
      <c r="F432" s="148"/>
      <c r="G432" s="148"/>
      <c r="H432" s="148"/>
      <c r="I432" s="184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39"/>
    </row>
    <row r="433" spans="1:26" ht="12.75" customHeight="1">
      <c r="A433" s="148"/>
      <c r="B433" s="148"/>
      <c r="C433" s="306"/>
      <c r="D433" s="148"/>
      <c r="E433" s="148"/>
      <c r="F433" s="148"/>
      <c r="G433" s="148"/>
      <c r="H433" s="148"/>
      <c r="I433" s="184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39"/>
    </row>
    <row r="434" spans="1:26" ht="12.75" customHeight="1">
      <c r="A434" s="148"/>
      <c r="B434" s="148"/>
      <c r="C434" s="306"/>
      <c r="D434" s="148"/>
      <c r="E434" s="148"/>
      <c r="F434" s="148"/>
      <c r="G434" s="148"/>
      <c r="H434" s="148"/>
      <c r="I434" s="184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39"/>
    </row>
    <row r="435" spans="1:26" ht="12.75" customHeight="1">
      <c r="A435" s="148"/>
      <c r="B435" s="148"/>
      <c r="C435" s="306"/>
      <c r="D435" s="148"/>
      <c r="E435" s="148"/>
      <c r="F435" s="148"/>
      <c r="G435" s="148"/>
      <c r="H435" s="148"/>
      <c r="I435" s="184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39"/>
    </row>
    <row r="436" spans="1:26" ht="12.75" customHeight="1">
      <c r="A436" s="148"/>
      <c r="B436" s="148"/>
      <c r="C436" s="306"/>
      <c r="D436" s="148"/>
      <c r="E436" s="148"/>
      <c r="F436" s="148"/>
      <c r="G436" s="148"/>
      <c r="H436" s="148"/>
      <c r="I436" s="184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39"/>
    </row>
    <row r="437" spans="1:26" ht="12.75" customHeight="1">
      <c r="A437" s="148"/>
      <c r="B437" s="148"/>
      <c r="C437" s="306"/>
      <c r="D437" s="148"/>
      <c r="E437" s="148"/>
      <c r="F437" s="148"/>
      <c r="G437" s="148"/>
      <c r="H437" s="148"/>
      <c r="I437" s="184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39"/>
    </row>
    <row r="438" spans="1:26" ht="12.75" customHeight="1">
      <c r="A438" s="148"/>
      <c r="B438" s="148"/>
      <c r="C438" s="306"/>
      <c r="D438" s="148"/>
      <c r="E438" s="148"/>
      <c r="F438" s="148"/>
      <c r="G438" s="148"/>
      <c r="H438" s="148"/>
      <c r="I438" s="184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39"/>
    </row>
    <row r="439" spans="1:26" ht="12.75" customHeight="1">
      <c r="A439" s="148"/>
      <c r="B439" s="148"/>
      <c r="C439" s="306"/>
      <c r="D439" s="148"/>
      <c r="E439" s="148"/>
      <c r="F439" s="148"/>
      <c r="G439" s="148"/>
      <c r="H439" s="148"/>
      <c r="I439" s="184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39"/>
    </row>
    <row r="440" spans="1:26" ht="12.75" customHeight="1">
      <c r="A440" s="148"/>
      <c r="B440" s="148"/>
      <c r="C440" s="306"/>
      <c r="D440" s="148"/>
      <c r="E440" s="148"/>
      <c r="F440" s="148"/>
      <c r="G440" s="148"/>
      <c r="H440" s="148"/>
      <c r="I440" s="184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39"/>
    </row>
    <row r="441" spans="1:26" ht="12.75" customHeight="1">
      <c r="A441" s="148"/>
      <c r="B441" s="148"/>
      <c r="C441" s="306"/>
      <c r="D441" s="148"/>
      <c r="E441" s="148"/>
      <c r="F441" s="148"/>
      <c r="G441" s="148"/>
      <c r="H441" s="148"/>
      <c r="I441" s="184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39"/>
    </row>
    <row r="442" spans="1:26" ht="12.75" customHeight="1">
      <c r="A442" s="148"/>
      <c r="B442" s="148"/>
      <c r="C442" s="306"/>
      <c r="D442" s="148"/>
      <c r="E442" s="148"/>
      <c r="F442" s="148"/>
      <c r="G442" s="148"/>
      <c r="H442" s="148"/>
      <c r="I442" s="184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39"/>
    </row>
    <row r="443" spans="1:26" ht="12.75" customHeight="1">
      <c r="A443" s="148"/>
      <c r="B443" s="148"/>
      <c r="C443" s="306"/>
      <c r="D443" s="148"/>
      <c r="E443" s="148"/>
      <c r="F443" s="148"/>
      <c r="G443" s="148"/>
      <c r="H443" s="148"/>
      <c r="I443" s="184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39"/>
    </row>
    <row r="444" spans="1:26" ht="12.75" customHeight="1">
      <c r="A444" s="148"/>
      <c r="B444" s="148"/>
      <c r="C444" s="306"/>
      <c r="D444" s="148"/>
      <c r="E444" s="148"/>
      <c r="F444" s="148"/>
      <c r="G444" s="148"/>
      <c r="H444" s="148"/>
      <c r="I444" s="184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39"/>
    </row>
    <row r="445" spans="1:26" ht="12.75" customHeight="1">
      <c r="A445" s="148"/>
      <c r="B445" s="148"/>
      <c r="C445" s="306"/>
      <c r="D445" s="148"/>
      <c r="E445" s="148"/>
      <c r="F445" s="148"/>
      <c r="G445" s="148"/>
      <c r="H445" s="148"/>
      <c r="I445" s="184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39"/>
    </row>
    <row r="446" spans="1:26" ht="12.75" customHeight="1">
      <c r="A446" s="148"/>
      <c r="B446" s="148"/>
      <c r="C446" s="306"/>
      <c r="D446" s="148"/>
      <c r="E446" s="148"/>
      <c r="F446" s="148"/>
      <c r="G446" s="148"/>
      <c r="H446" s="148"/>
      <c r="I446" s="184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39"/>
    </row>
    <row r="447" spans="1:26" ht="12.75" customHeight="1">
      <c r="A447" s="148"/>
      <c r="B447" s="148"/>
      <c r="C447" s="306"/>
      <c r="D447" s="148"/>
      <c r="E447" s="148"/>
      <c r="F447" s="148"/>
      <c r="G447" s="148"/>
      <c r="H447" s="148"/>
      <c r="I447" s="184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39"/>
    </row>
    <row r="448" spans="1:26" ht="12.75" customHeight="1">
      <c r="A448" s="148"/>
      <c r="B448" s="148"/>
      <c r="C448" s="306"/>
      <c r="D448" s="148"/>
      <c r="E448" s="148"/>
      <c r="F448" s="148"/>
      <c r="G448" s="148"/>
      <c r="H448" s="148"/>
      <c r="I448" s="184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39"/>
    </row>
    <row r="449" spans="1:26" ht="12.75" customHeight="1">
      <c r="A449" s="148"/>
      <c r="B449" s="148"/>
      <c r="C449" s="306"/>
      <c r="D449" s="148"/>
      <c r="E449" s="148"/>
      <c r="F449" s="148"/>
      <c r="G449" s="148"/>
      <c r="H449" s="148"/>
      <c r="I449" s="184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39"/>
    </row>
    <row r="450" spans="1:26" ht="12.75" customHeight="1">
      <c r="A450" s="148"/>
      <c r="B450" s="148"/>
      <c r="C450" s="306"/>
      <c r="D450" s="148"/>
      <c r="E450" s="148"/>
      <c r="F450" s="148"/>
      <c r="G450" s="148"/>
      <c r="H450" s="148"/>
      <c r="I450" s="184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39"/>
    </row>
    <row r="451" spans="1:26" ht="12.75" customHeight="1">
      <c r="A451" s="148"/>
      <c r="B451" s="148"/>
      <c r="C451" s="306"/>
      <c r="D451" s="148"/>
      <c r="E451" s="148"/>
      <c r="F451" s="148"/>
      <c r="G451" s="148"/>
      <c r="H451" s="148"/>
      <c r="I451" s="184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39"/>
    </row>
    <row r="452" spans="1:26" ht="12.75" customHeight="1">
      <c r="A452" s="148"/>
      <c r="B452" s="148"/>
      <c r="C452" s="306"/>
      <c r="D452" s="148"/>
      <c r="E452" s="148"/>
      <c r="F452" s="148"/>
      <c r="G452" s="148"/>
      <c r="H452" s="148"/>
      <c r="I452" s="184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39"/>
    </row>
    <row r="453" spans="1:26" ht="12.75" customHeight="1">
      <c r="A453" s="148"/>
      <c r="B453" s="148"/>
      <c r="C453" s="306"/>
      <c r="D453" s="148"/>
      <c r="E453" s="148"/>
      <c r="F453" s="148"/>
      <c r="G453" s="148"/>
      <c r="H453" s="148"/>
      <c r="I453" s="184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39"/>
    </row>
    <row r="454" spans="1:26" ht="12.75" customHeight="1">
      <c r="A454" s="148"/>
      <c r="B454" s="148"/>
      <c r="C454" s="306"/>
      <c r="D454" s="148"/>
      <c r="E454" s="148"/>
      <c r="F454" s="148"/>
      <c r="G454" s="148"/>
      <c r="H454" s="148"/>
      <c r="I454" s="184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39"/>
    </row>
    <row r="455" spans="1:26" ht="12.75" customHeight="1">
      <c r="A455" s="148"/>
      <c r="B455" s="148"/>
      <c r="C455" s="306"/>
      <c r="D455" s="148"/>
      <c r="E455" s="148"/>
      <c r="F455" s="148"/>
      <c r="G455" s="148"/>
      <c r="H455" s="148"/>
      <c r="I455" s="184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39"/>
    </row>
    <row r="456" spans="1:26" ht="12.75" customHeight="1">
      <c r="A456" s="148"/>
      <c r="B456" s="148"/>
      <c r="C456" s="306"/>
      <c r="D456" s="148"/>
      <c r="E456" s="148"/>
      <c r="F456" s="148"/>
      <c r="G456" s="148"/>
      <c r="H456" s="148"/>
      <c r="I456" s="184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39"/>
    </row>
    <row r="457" spans="1:26" ht="12.75" customHeight="1">
      <c r="A457" s="148"/>
      <c r="B457" s="148"/>
      <c r="C457" s="306"/>
      <c r="D457" s="148"/>
      <c r="E457" s="148"/>
      <c r="F457" s="148"/>
      <c r="G457" s="148"/>
      <c r="H457" s="148"/>
      <c r="I457" s="184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39"/>
    </row>
    <row r="458" spans="1:26" ht="12.75" customHeight="1">
      <c r="A458" s="148"/>
      <c r="B458" s="148"/>
      <c r="C458" s="306"/>
      <c r="D458" s="148"/>
      <c r="E458" s="148"/>
      <c r="F458" s="148"/>
      <c r="G458" s="148"/>
      <c r="H458" s="148"/>
      <c r="I458" s="184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39"/>
    </row>
    <row r="459" spans="1:26" ht="12.75" customHeight="1">
      <c r="A459" s="148"/>
      <c r="B459" s="148"/>
      <c r="C459" s="306"/>
      <c r="D459" s="148"/>
      <c r="E459" s="148"/>
      <c r="F459" s="148"/>
      <c r="G459" s="148"/>
      <c r="H459" s="148"/>
      <c r="I459" s="184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39"/>
    </row>
    <row r="460" spans="1:26" ht="12.75" customHeight="1">
      <c r="A460" s="148"/>
      <c r="B460" s="148"/>
      <c r="C460" s="306"/>
      <c r="D460" s="148"/>
      <c r="E460" s="148"/>
      <c r="F460" s="148"/>
      <c r="G460" s="148"/>
      <c r="H460" s="148"/>
      <c r="I460" s="184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39"/>
    </row>
    <row r="461" spans="1:26" ht="12.75" customHeight="1">
      <c r="A461" s="148"/>
      <c r="B461" s="148"/>
      <c r="C461" s="306"/>
      <c r="D461" s="148"/>
      <c r="E461" s="148"/>
      <c r="F461" s="148"/>
      <c r="G461" s="148"/>
      <c r="H461" s="148"/>
      <c r="I461" s="184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39"/>
    </row>
    <row r="462" spans="1:26" ht="12.75" customHeight="1">
      <c r="A462" s="148"/>
      <c r="B462" s="148"/>
      <c r="C462" s="306"/>
      <c r="D462" s="148"/>
      <c r="E462" s="148"/>
      <c r="F462" s="148"/>
      <c r="G462" s="148"/>
      <c r="H462" s="148"/>
      <c r="I462" s="184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39"/>
    </row>
    <row r="463" spans="1:26" ht="12.75" customHeight="1">
      <c r="A463" s="148"/>
      <c r="B463" s="148"/>
      <c r="C463" s="306"/>
      <c r="D463" s="148"/>
      <c r="E463" s="148"/>
      <c r="F463" s="148"/>
      <c r="G463" s="148"/>
      <c r="H463" s="148"/>
      <c r="I463" s="184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39"/>
    </row>
    <row r="464" spans="1:26" ht="12.75" customHeight="1">
      <c r="A464" s="148"/>
      <c r="B464" s="148"/>
      <c r="C464" s="306"/>
      <c r="D464" s="148"/>
      <c r="E464" s="148"/>
      <c r="F464" s="148"/>
      <c r="G464" s="148"/>
      <c r="H464" s="148"/>
      <c r="I464" s="184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39"/>
    </row>
    <row r="465" spans="1:26" ht="12.75" customHeight="1">
      <c r="A465" s="148"/>
      <c r="B465" s="148"/>
      <c r="C465" s="306"/>
      <c r="D465" s="148"/>
      <c r="E465" s="148"/>
      <c r="F465" s="148"/>
      <c r="G465" s="148"/>
      <c r="H465" s="148"/>
      <c r="I465" s="184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39"/>
    </row>
    <row r="466" spans="1:26" ht="12.75" customHeight="1">
      <c r="A466" s="148"/>
      <c r="B466" s="148"/>
      <c r="C466" s="306"/>
      <c r="D466" s="148"/>
      <c r="E466" s="148"/>
      <c r="F466" s="148"/>
      <c r="G466" s="148"/>
      <c r="H466" s="148"/>
      <c r="I466" s="184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39"/>
    </row>
    <row r="467" spans="1:26" ht="12.75" customHeight="1">
      <c r="A467" s="148"/>
      <c r="B467" s="148"/>
      <c r="C467" s="306"/>
      <c r="D467" s="148"/>
      <c r="E467" s="148"/>
      <c r="F467" s="148"/>
      <c r="G467" s="148"/>
      <c r="H467" s="148"/>
      <c r="I467" s="184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39"/>
    </row>
    <row r="468" spans="1:26" ht="12.75" customHeight="1">
      <c r="A468" s="148"/>
      <c r="B468" s="148"/>
      <c r="C468" s="306"/>
      <c r="D468" s="148"/>
      <c r="E468" s="148"/>
      <c r="F468" s="148"/>
      <c r="G468" s="148"/>
      <c r="H468" s="148"/>
      <c r="I468" s="184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39"/>
    </row>
    <row r="469" spans="1:26" ht="12.75" customHeight="1">
      <c r="A469" s="148"/>
      <c r="B469" s="148"/>
      <c r="C469" s="306"/>
      <c r="D469" s="148"/>
      <c r="E469" s="148"/>
      <c r="F469" s="148"/>
      <c r="G469" s="148"/>
      <c r="H469" s="148"/>
      <c r="I469" s="184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39"/>
    </row>
    <row r="470" spans="1:26" ht="12.75" customHeight="1">
      <c r="A470" s="148"/>
      <c r="B470" s="148"/>
      <c r="C470" s="306"/>
      <c r="D470" s="148"/>
      <c r="E470" s="148"/>
      <c r="F470" s="148"/>
      <c r="G470" s="148"/>
      <c r="H470" s="148"/>
      <c r="I470" s="184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39"/>
    </row>
    <row r="471" spans="1:26" ht="12.75" customHeight="1">
      <c r="A471" s="148"/>
      <c r="B471" s="148"/>
      <c r="C471" s="306"/>
      <c r="D471" s="148"/>
      <c r="E471" s="148"/>
      <c r="F471" s="148"/>
      <c r="G471" s="148"/>
      <c r="H471" s="148"/>
      <c r="I471" s="184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39"/>
    </row>
    <row r="472" spans="1:26" ht="12.75" customHeight="1">
      <c r="A472" s="148"/>
      <c r="B472" s="148"/>
      <c r="C472" s="306"/>
      <c r="D472" s="148"/>
      <c r="E472" s="148"/>
      <c r="F472" s="148"/>
      <c r="G472" s="148"/>
      <c r="H472" s="148"/>
      <c r="I472" s="184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39"/>
    </row>
    <row r="473" spans="1:26" ht="12.75" customHeight="1">
      <c r="A473" s="148"/>
      <c r="B473" s="148"/>
      <c r="C473" s="306"/>
      <c r="D473" s="148"/>
      <c r="E473" s="148"/>
      <c r="F473" s="148"/>
      <c r="G473" s="148"/>
      <c r="H473" s="148"/>
      <c r="I473" s="184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39"/>
    </row>
    <row r="474" spans="1:26" ht="12.75" customHeight="1">
      <c r="A474" s="148"/>
      <c r="B474" s="148"/>
      <c r="C474" s="306"/>
      <c r="D474" s="148"/>
      <c r="E474" s="148"/>
      <c r="F474" s="148"/>
      <c r="G474" s="148"/>
      <c r="H474" s="148"/>
      <c r="I474" s="184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39"/>
    </row>
    <row r="475" spans="1:26" ht="12.75" customHeight="1">
      <c r="A475" s="148"/>
      <c r="B475" s="148"/>
      <c r="C475" s="306"/>
      <c r="D475" s="148"/>
      <c r="E475" s="148"/>
      <c r="F475" s="148"/>
      <c r="G475" s="148"/>
      <c r="H475" s="148"/>
      <c r="I475" s="184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39"/>
    </row>
    <row r="476" spans="1:26" ht="12.75" customHeight="1">
      <c r="A476" s="148"/>
      <c r="B476" s="148"/>
      <c r="C476" s="306"/>
      <c r="D476" s="148"/>
      <c r="E476" s="148"/>
      <c r="F476" s="148"/>
      <c r="G476" s="148"/>
      <c r="H476" s="148"/>
      <c r="I476" s="184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39"/>
    </row>
    <row r="477" spans="1:26" ht="12.75" customHeight="1">
      <c r="A477" s="148"/>
      <c r="B477" s="148"/>
      <c r="C477" s="306"/>
      <c r="D477" s="148"/>
      <c r="E477" s="148"/>
      <c r="F477" s="148"/>
      <c r="G477" s="148"/>
      <c r="H477" s="148"/>
      <c r="I477" s="184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39"/>
    </row>
    <row r="478" spans="1:26" ht="12.75" customHeight="1">
      <c r="A478" s="148"/>
      <c r="B478" s="148"/>
      <c r="C478" s="306"/>
      <c r="D478" s="148"/>
      <c r="E478" s="148"/>
      <c r="F478" s="148"/>
      <c r="G478" s="148"/>
      <c r="H478" s="148"/>
      <c r="I478" s="184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39"/>
    </row>
    <row r="479" spans="1:26" ht="12.75" customHeight="1">
      <c r="A479" s="148"/>
      <c r="B479" s="148"/>
      <c r="C479" s="306"/>
      <c r="D479" s="148"/>
      <c r="E479" s="148"/>
      <c r="F479" s="148"/>
      <c r="G479" s="148"/>
      <c r="H479" s="148"/>
      <c r="I479" s="184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39"/>
    </row>
    <row r="480" spans="1:26" ht="12.75" customHeight="1">
      <c r="A480" s="148"/>
      <c r="B480" s="148"/>
      <c r="C480" s="306"/>
      <c r="D480" s="148"/>
      <c r="E480" s="148"/>
      <c r="F480" s="148"/>
      <c r="G480" s="148"/>
      <c r="H480" s="148"/>
      <c r="I480" s="184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39"/>
    </row>
    <row r="481" spans="1:26" ht="12.75" customHeight="1">
      <c r="A481" s="148"/>
      <c r="B481" s="148"/>
      <c r="C481" s="306"/>
      <c r="D481" s="148"/>
      <c r="E481" s="148"/>
      <c r="F481" s="148"/>
      <c r="G481" s="148"/>
      <c r="H481" s="148"/>
      <c r="I481" s="184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39"/>
    </row>
    <row r="482" spans="1:26" ht="12.75" customHeight="1">
      <c r="A482" s="148"/>
      <c r="B482" s="148"/>
      <c r="C482" s="306"/>
      <c r="D482" s="148"/>
      <c r="E482" s="148"/>
      <c r="F482" s="148"/>
      <c r="G482" s="148"/>
      <c r="H482" s="148"/>
      <c r="I482" s="184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39"/>
    </row>
    <row r="483" spans="1:26" ht="12.75" customHeight="1">
      <c r="A483" s="148"/>
      <c r="B483" s="148"/>
      <c r="C483" s="306"/>
      <c r="D483" s="148"/>
      <c r="E483" s="148"/>
      <c r="F483" s="148"/>
      <c r="G483" s="148"/>
      <c r="H483" s="148"/>
      <c r="I483" s="184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39"/>
    </row>
    <row r="484" spans="1:26" ht="12.75" customHeight="1">
      <c r="A484" s="148"/>
      <c r="B484" s="148"/>
      <c r="C484" s="306"/>
      <c r="D484" s="148"/>
      <c r="E484" s="148"/>
      <c r="F484" s="148"/>
      <c r="G484" s="148"/>
      <c r="H484" s="148"/>
      <c r="I484" s="184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39"/>
    </row>
    <row r="485" spans="1:26" ht="12.75" customHeight="1">
      <c r="A485" s="148"/>
      <c r="B485" s="148"/>
      <c r="C485" s="306"/>
      <c r="D485" s="148"/>
      <c r="E485" s="148"/>
      <c r="F485" s="148"/>
      <c r="G485" s="148"/>
      <c r="H485" s="148"/>
      <c r="I485" s="184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39"/>
    </row>
    <row r="486" spans="1:26" ht="12.75" customHeight="1">
      <c r="A486" s="148"/>
      <c r="B486" s="148"/>
      <c r="C486" s="306"/>
      <c r="D486" s="148"/>
      <c r="E486" s="148"/>
      <c r="F486" s="148"/>
      <c r="G486" s="148"/>
      <c r="H486" s="148"/>
      <c r="I486" s="184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39"/>
    </row>
    <row r="487" spans="1:26" ht="12.75" customHeight="1">
      <c r="A487" s="148"/>
      <c r="B487" s="148"/>
      <c r="C487" s="306"/>
      <c r="D487" s="148"/>
      <c r="E487" s="148"/>
      <c r="F487" s="148"/>
      <c r="G487" s="148"/>
      <c r="H487" s="148"/>
      <c r="I487" s="184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39"/>
    </row>
    <row r="488" spans="1:26" ht="12.75" customHeight="1">
      <c r="A488" s="148"/>
      <c r="B488" s="148"/>
      <c r="C488" s="306"/>
      <c r="D488" s="148"/>
      <c r="E488" s="148"/>
      <c r="F488" s="148"/>
      <c r="G488" s="148"/>
      <c r="H488" s="148"/>
      <c r="I488" s="184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39"/>
    </row>
    <row r="489" spans="1:26" ht="12.75" customHeight="1">
      <c r="A489" s="148"/>
      <c r="B489" s="148"/>
      <c r="C489" s="306"/>
      <c r="D489" s="148"/>
      <c r="E489" s="148"/>
      <c r="F489" s="148"/>
      <c r="G489" s="148"/>
      <c r="H489" s="148"/>
      <c r="I489" s="184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39"/>
    </row>
    <row r="490" spans="1:26" ht="12.75" customHeight="1">
      <c r="A490" s="148"/>
      <c r="B490" s="148"/>
      <c r="C490" s="306"/>
      <c r="D490" s="148"/>
      <c r="E490" s="148"/>
      <c r="F490" s="148"/>
      <c r="G490" s="148"/>
      <c r="H490" s="148"/>
      <c r="I490" s="184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39"/>
    </row>
    <row r="491" spans="1:26" ht="12.75" customHeight="1">
      <c r="A491" s="148"/>
      <c r="B491" s="148"/>
      <c r="C491" s="306"/>
      <c r="D491" s="148"/>
      <c r="E491" s="148"/>
      <c r="F491" s="148"/>
      <c r="G491" s="148"/>
      <c r="H491" s="148"/>
      <c r="I491" s="184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39"/>
    </row>
    <row r="492" spans="1:26" ht="12.75" customHeight="1">
      <c r="A492" s="148"/>
      <c r="B492" s="148"/>
      <c r="C492" s="306"/>
      <c r="D492" s="148"/>
      <c r="E492" s="148"/>
      <c r="F492" s="148"/>
      <c r="G492" s="148"/>
      <c r="H492" s="148"/>
      <c r="I492" s="184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39"/>
    </row>
    <row r="493" spans="1:26" ht="12.75" customHeight="1">
      <c r="A493" s="148"/>
      <c r="B493" s="148"/>
      <c r="C493" s="306"/>
      <c r="D493" s="148"/>
      <c r="E493" s="148"/>
      <c r="F493" s="148"/>
      <c r="G493" s="148"/>
      <c r="H493" s="148"/>
      <c r="I493" s="184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39"/>
    </row>
    <row r="494" spans="1:26" ht="12.75" customHeight="1">
      <c r="A494" s="148"/>
      <c r="B494" s="148"/>
      <c r="C494" s="306"/>
      <c r="D494" s="148"/>
      <c r="E494" s="148"/>
      <c r="F494" s="148"/>
      <c r="G494" s="148"/>
      <c r="H494" s="148"/>
      <c r="I494" s="184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39"/>
    </row>
    <row r="495" spans="1:26" ht="12.75" customHeight="1">
      <c r="A495" s="148"/>
      <c r="B495" s="148"/>
      <c r="C495" s="306"/>
      <c r="D495" s="148"/>
      <c r="E495" s="148"/>
      <c r="F495" s="148"/>
      <c r="G495" s="148"/>
      <c r="H495" s="148"/>
      <c r="I495" s="184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39"/>
    </row>
    <row r="496" spans="1:26" ht="12.75" customHeight="1">
      <c r="A496" s="148"/>
      <c r="B496" s="148"/>
      <c r="C496" s="306"/>
      <c r="D496" s="148"/>
      <c r="E496" s="148"/>
      <c r="F496" s="148"/>
      <c r="G496" s="148"/>
      <c r="H496" s="148"/>
      <c r="I496" s="184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39"/>
    </row>
    <row r="497" spans="1:26" ht="12.75" customHeight="1">
      <c r="A497" s="148"/>
      <c r="B497" s="148"/>
      <c r="C497" s="306"/>
      <c r="D497" s="148"/>
      <c r="E497" s="148"/>
      <c r="F497" s="148"/>
      <c r="G497" s="148"/>
      <c r="H497" s="148"/>
      <c r="I497" s="184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39"/>
    </row>
    <row r="498" spans="1:26" ht="12.75" customHeight="1">
      <c r="A498" s="148"/>
      <c r="B498" s="148"/>
      <c r="C498" s="306"/>
      <c r="D498" s="148"/>
      <c r="E498" s="148"/>
      <c r="F498" s="148"/>
      <c r="G498" s="148"/>
      <c r="H498" s="148"/>
      <c r="I498" s="184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39"/>
    </row>
    <row r="499" spans="1:26" ht="12.75" customHeight="1">
      <c r="A499" s="148"/>
      <c r="B499" s="148"/>
      <c r="C499" s="306"/>
      <c r="D499" s="148"/>
      <c r="E499" s="148"/>
      <c r="F499" s="148"/>
      <c r="G499" s="148"/>
      <c r="H499" s="148"/>
      <c r="I499" s="184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39"/>
    </row>
    <row r="500" spans="1:26" ht="12.75" customHeight="1">
      <c r="A500" s="148"/>
      <c r="B500" s="148"/>
      <c r="C500" s="306"/>
      <c r="D500" s="148"/>
      <c r="E500" s="148"/>
      <c r="F500" s="148"/>
      <c r="G500" s="148"/>
      <c r="H500" s="148"/>
      <c r="I500" s="184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39"/>
    </row>
    <row r="501" spans="1:26" ht="12.75" customHeight="1">
      <c r="A501" s="148"/>
      <c r="B501" s="148"/>
      <c r="C501" s="306"/>
      <c r="D501" s="148"/>
      <c r="E501" s="148"/>
      <c r="F501" s="148"/>
      <c r="G501" s="148"/>
      <c r="H501" s="148"/>
      <c r="I501" s="184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39"/>
    </row>
    <row r="502" spans="1:26" ht="12.75" customHeight="1">
      <c r="A502" s="148"/>
      <c r="B502" s="148"/>
      <c r="C502" s="306"/>
      <c r="D502" s="148"/>
      <c r="E502" s="148"/>
      <c r="F502" s="148"/>
      <c r="G502" s="148"/>
      <c r="H502" s="148"/>
      <c r="I502" s="184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39"/>
    </row>
    <row r="503" spans="1:26" ht="12.75" customHeight="1">
      <c r="A503" s="148"/>
      <c r="B503" s="148"/>
      <c r="C503" s="306"/>
      <c r="D503" s="148"/>
      <c r="E503" s="148"/>
      <c r="F503" s="148"/>
      <c r="G503" s="148"/>
      <c r="H503" s="148"/>
      <c r="I503" s="184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39"/>
    </row>
    <row r="504" spans="1:26" ht="12.75" customHeight="1">
      <c r="A504" s="148"/>
      <c r="B504" s="148"/>
      <c r="C504" s="306"/>
      <c r="D504" s="148"/>
      <c r="E504" s="148"/>
      <c r="F504" s="148"/>
      <c r="G504" s="148"/>
      <c r="H504" s="148"/>
      <c r="I504" s="184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39"/>
    </row>
    <row r="505" spans="1:26" ht="12.75" customHeight="1">
      <c r="A505" s="148"/>
      <c r="B505" s="148"/>
      <c r="C505" s="306"/>
      <c r="D505" s="148"/>
      <c r="E505" s="148"/>
      <c r="F505" s="148"/>
      <c r="G505" s="148"/>
      <c r="H505" s="148"/>
      <c r="I505" s="184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39"/>
    </row>
    <row r="506" spans="1:26" ht="12.75" customHeight="1">
      <c r="A506" s="148"/>
      <c r="B506" s="148"/>
      <c r="C506" s="306"/>
      <c r="D506" s="148"/>
      <c r="E506" s="148"/>
      <c r="F506" s="148"/>
      <c r="G506" s="148"/>
      <c r="H506" s="148"/>
      <c r="I506" s="184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39"/>
    </row>
    <row r="507" spans="1:26" ht="12.75" customHeight="1">
      <c r="A507" s="148"/>
      <c r="B507" s="148"/>
      <c r="C507" s="306"/>
      <c r="D507" s="148"/>
      <c r="E507" s="148"/>
      <c r="F507" s="148"/>
      <c r="G507" s="148"/>
      <c r="H507" s="148"/>
      <c r="I507" s="184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39"/>
    </row>
    <row r="508" spans="1:26" ht="12.75" customHeight="1">
      <c r="A508" s="148"/>
      <c r="B508" s="148"/>
      <c r="C508" s="306"/>
      <c r="D508" s="148"/>
      <c r="E508" s="148"/>
      <c r="F508" s="148"/>
      <c r="G508" s="148"/>
      <c r="H508" s="148"/>
      <c r="I508" s="184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39"/>
    </row>
    <row r="509" spans="1:26" ht="12.75" customHeight="1">
      <c r="A509" s="148"/>
      <c r="B509" s="148"/>
      <c r="C509" s="306"/>
      <c r="D509" s="148"/>
      <c r="E509" s="148"/>
      <c r="F509" s="148"/>
      <c r="G509" s="148"/>
      <c r="H509" s="148"/>
      <c r="I509" s="184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39"/>
    </row>
    <row r="510" spans="1:26" ht="12.75" customHeight="1">
      <c r="A510" s="148"/>
      <c r="B510" s="148"/>
      <c r="C510" s="306"/>
      <c r="D510" s="148"/>
      <c r="E510" s="148"/>
      <c r="F510" s="148"/>
      <c r="G510" s="148"/>
      <c r="H510" s="148"/>
      <c r="I510" s="184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39"/>
    </row>
    <row r="511" spans="1:26" ht="12.75" customHeight="1">
      <c r="A511" s="148"/>
      <c r="B511" s="148"/>
      <c r="C511" s="306"/>
      <c r="D511" s="148"/>
      <c r="E511" s="148"/>
      <c r="F511" s="148"/>
      <c r="G511" s="148"/>
      <c r="H511" s="148"/>
      <c r="I511" s="184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39"/>
    </row>
    <row r="512" spans="1:26" ht="12.75" customHeight="1">
      <c r="A512" s="148"/>
      <c r="B512" s="148"/>
      <c r="C512" s="306"/>
      <c r="D512" s="148"/>
      <c r="E512" s="148"/>
      <c r="F512" s="148"/>
      <c r="G512" s="148"/>
      <c r="H512" s="148"/>
      <c r="I512" s="184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39"/>
    </row>
    <row r="513" spans="1:26" ht="12.75" customHeight="1">
      <c r="A513" s="148"/>
      <c r="B513" s="148"/>
      <c r="C513" s="306"/>
      <c r="D513" s="148"/>
      <c r="E513" s="148"/>
      <c r="F513" s="148"/>
      <c r="G513" s="148"/>
      <c r="H513" s="148"/>
      <c r="I513" s="184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39"/>
    </row>
    <row r="514" spans="1:26" ht="12.75" customHeight="1">
      <c r="A514" s="148"/>
      <c r="B514" s="148"/>
      <c r="C514" s="306"/>
      <c r="D514" s="148"/>
      <c r="E514" s="148"/>
      <c r="F514" s="148"/>
      <c r="G514" s="148"/>
      <c r="H514" s="148"/>
      <c r="I514" s="184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39"/>
    </row>
    <row r="515" spans="1:26" ht="12.75" customHeight="1">
      <c r="A515" s="148"/>
      <c r="B515" s="148"/>
      <c r="C515" s="306"/>
      <c r="D515" s="148"/>
      <c r="E515" s="148"/>
      <c r="F515" s="148"/>
      <c r="G515" s="148"/>
      <c r="H515" s="148"/>
      <c r="I515" s="184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39"/>
    </row>
    <row r="516" spans="1:26" ht="12.75" customHeight="1">
      <c r="A516" s="148"/>
      <c r="B516" s="148"/>
      <c r="C516" s="306"/>
      <c r="D516" s="148"/>
      <c r="E516" s="148"/>
      <c r="F516" s="148"/>
      <c r="G516" s="148"/>
      <c r="H516" s="148"/>
      <c r="I516" s="184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39"/>
    </row>
    <row r="517" spans="1:26" ht="12.75" customHeight="1">
      <c r="A517" s="148"/>
      <c r="B517" s="148"/>
      <c r="C517" s="306"/>
      <c r="D517" s="148"/>
      <c r="E517" s="148"/>
      <c r="F517" s="148"/>
      <c r="G517" s="148"/>
      <c r="H517" s="148"/>
      <c r="I517" s="184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39"/>
    </row>
    <row r="518" spans="1:26" ht="12.75" customHeight="1">
      <c r="A518" s="148"/>
      <c r="B518" s="148"/>
      <c r="C518" s="306"/>
      <c r="D518" s="148"/>
      <c r="E518" s="148"/>
      <c r="F518" s="148"/>
      <c r="G518" s="148"/>
      <c r="H518" s="148"/>
      <c r="I518" s="184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39"/>
    </row>
    <row r="519" spans="1:26" ht="12.75" customHeight="1">
      <c r="A519" s="148"/>
      <c r="B519" s="148"/>
      <c r="C519" s="306"/>
      <c r="D519" s="148"/>
      <c r="E519" s="148"/>
      <c r="F519" s="148"/>
      <c r="G519" s="148"/>
      <c r="H519" s="148"/>
      <c r="I519" s="184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39"/>
    </row>
    <row r="520" spans="1:26" ht="12.75" customHeight="1">
      <c r="A520" s="148"/>
      <c r="B520" s="148"/>
      <c r="C520" s="306"/>
      <c r="D520" s="148"/>
      <c r="E520" s="148"/>
      <c r="F520" s="148"/>
      <c r="G520" s="148"/>
      <c r="H520" s="148"/>
      <c r="I520" s="184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39"/>
    </row>
    <row r="521" spans="1:26" ht="12.75" customHeight="1">
      <c r="A521" s="148"/>
      <c r="B521" s="148"/>
      <c r="C521" s="306"/>
      <c r="D521" s="148"/>
      <c r="E521" s="148"/>
      <c r="F521" s="148"/>
      <c r="G521" s="148"/>
      <c r="H521" s="148"/>
      <c r="I521" s="184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39"/>
    </row>
    <row r="522" spans="1:26" ht="12.75" customHeight="1">
      <c r="A522" s="148"/>
      <c r="B522" s="148"/>
      <c r="C522" s="306"/>
      <c r="D522" s="148"/>
      <c r="E522" s="148"/>
      <c r="F522" s="148"/>
      <c r="G522" s="148"/>
      <c r="H522" s="148"/>
      <c r="I522" s="184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39"/>
    </row>
    <row r="523" spans="1:26" ht="12.75" customHeight="1">
      <c r="A523" s="148"/>
      <c r="B523" s="148"/>
      <c r="C523" s="306"/>
      <c r="D523" s="148"/>
      <c r="E523" s="148"/>
      <c r="F523" s="148"/>
      <c r="G523" s="148"/>
      <c r="H523" s="148"/>
      <c r="I523" s="184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39"/>
    </row>
    <row r="524" spans="1:26" ht="12.75" customHeight="1">
      <c r="A524" s="148"/>
      <c r="B524" s="148"/>
      <c r="C524" s="306"/>
      <c r="D524" s="148"/>
      <c r="E524" s="148"/>
      <c r="F524" s="148"/>
      <c r="G524" s="148"/>
      <c r="H524" s="148"/>
      <c r="I524" s="184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39"/>
    </row>
    <row r="525" spans="1:26" ht="12.75" customHeight="1">
      <c r="A525" s="148"/>
      <c r="B525" s="148"/>
      <c r="C525" s="306"/>
      <c r="D525" s="148"/>
      <c r="E525" s="148"/>
      <c r="F525" s="148"/>
      <c r="G525" s="148"/>
      <c r="H525" s="148"/>
      <c r="I525" s="184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39"/>
    </row>
    <row r="526" spans="1:26" ht="12.75" customHeight="1">
      <c r="A526" s="148"/>
      <c r="B526" s="148"/>
      <c r="C526" s="306"/>
      <c r="D526" s="148"/>
      <c r="E526" s="148"/>
      <c r="F526" s="148"/>
      <c r="G526" s="148"/>
      <c r="H526" s="148"/>
      <c r="I526" s="184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39"/>
    </row>
    <row r="527" spans="1:26" ht="12.75" customHeight="1">
      <c r="A527" s="148"/>
      <c r="B527" s="148"/>
      <c r="C527" s="306"/>
      <c r="D527" s="148"/>
      <c r="E527" s="148"/>
      <c r="F527" s="148"/>
      <c r="G527" s="148"/>
      <c r="H527" s="148"/>
      <c r="I527" s="184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39"/>
    </row>
    <row r="528" spans="1:26" ht="12.75" customHeight="1">
      <c r="A528" s="148"/>
      <c r="B528" s="148"/>
      <c r="C528" s="306"/>
      <c r="D528" s="148"/>
      <c r="E528" s="148"/>
      <c r="F528" s="148"/>
      <c r="G528" s="148"/>
      <c r="H528" s="148"/>
      <c r="I528" s="184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39"/>
    </row>
    <row r="529" spans="1:26" ht="12.75" customHeight="1">
      <c r="A529" s="148"/>
      <c r="B529" s="148"/>
      <c r="C529" s="306"/>
      <c r="D529" s="148"/>
      <c r="E529" s="148"/>
      <c r="F529" s="148"/>
      <c r="G529" s="148"/>
      <c r="H529" s="148"/>
      <c r="I529" s="184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39"/>
    </row>
    <row r="530" spans="1:26" ht="12.75" customHeight="1">
      <c r="A530" s="148"/>
      <c r="B530" s="148"/>
      <c r="C530" s="306"/>
      <c r="D530" s="148"/>
      <c r="E530" s="148"/>
      <c r="F530" s="148"/>
      <c r="G530" s="148"/>
      <c r="H530" s="148"/>
      <c r="I530" s="184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39"/>
    </row>
    <row r="531" spans="1:26" ht="12.75" customHeight="1">
      <c r="A531" s="148"/>
      <c r="B531" s="148"/>
      <c r="C531" s="306"/>
      <c r="D531" s="148"/>
      <c r="E531" s="148"/>
      <c r="F531" s="148"/>
      <c r="G531" s="148"/>
      <c r="H531" s="148"/>
      <c r="I531" s="184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39"/>
    </row>
    <row r="532" spans="1:26" ht="12.75" customHeight="1">
      <c r="A532" s="148"/>
      <c r="B532" s="148"/>
      <c r="C532" s="306"/>
      <c r="D532" s="148"/>
      <c r="E532" s="148"/>
      <c r="F532" s="148"/>
      <c r="G532" s="148"/>
      <c r="H532" s="148"/>
      <c r="I532" s="184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39"/>
    </row>
    <row r="533" spans="1:26" ht="12.75" customHeight="1">
      <c r="A533" s="148"/>
      <c r="B533" s="148"/>
      <c r="C533" s="306"/>
      <c r="D533" s="148"/>
      <c r="E533" s="148"/>
      <c r="F533" s="148"/>
      <c r="G533" s="148"/>
      <c r="H533" s="148"/>
      <c r="I533" s="184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39"/>
    </row>
    <row r="534" spans="1:26" ht="12.75" customHeight="1">
      <c r="A534" s="148"/>
      <c r="B534" s="148"/>
      <c r="C534" s="306"/>
      <c r="D534" s="148"/>
      <c r="E534" s="148"/>
      <c r="F534" s="148"/>
      <c r="G534" s="148"/>
      <c r="H534" s="148"/>
      <c r="I534" s="184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39"/>
    </row>
    <row r="535" spans="1:26" ht="12.75" customHeight="1">
      <c r="A535" s="148"/>
      <c r="B535" s="148"/>
      <c r="C535" s="306"/>
      <c r="D535" s="148"/>
      <c r="E535" s="148"/>
      <c r="F535" s="148"/>
      <c r="G535" s="148"/>
      <c r="H535" s="148"/>
      <c r="I535" s="184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39"/>
    </row>
    <row r="536" spans="1:26" ht="12.75" customHeight="1">
      <c r="A536" s="148"/>
      <c r="B536" s="148"/>
      <c r="C536" s="306"/>
      <c r="D536" s="148"/>
      <c r="E536" s="148"/>
      <c r="F536" s="148"/>
      <c r="G536" s="148"/>
      <c r="H536" s="148"/>
      <c r="I536" s="184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39"/>
    </row>
    <row r="537" spans="1:26" ht="12.75" customHeight="1">
      <c r="A537" s="148"/>
      <c r="B537" s="148"/>
      <c r="C537" s="306"/>
      <c r="D537" s="148"/>
      <c r="E537" s="148"/>
      <c r="F537" s="148"/>
      <c r="G537" s="148"/>
      <c r="H537" s="148"/>
      <c r="I537" s="184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39"/>
    </row>
    <row r="538" spans="1:26" ht="12.75" customHeight="1">
      <c r="A538" s="148"/>
      <c r="B538" s="148"/>
      <c r="C538" s="306"/>
      <c r="D538" s="148"/>
      <c r="E538" s="148"/>
      <c r="F538" s="148"/>
      <c r="G538" s="148"/>
      <c r="H538" s="148"/>
      <c r="I538" s="184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39"/>
    </row>
    <row r="539" spans="1:26" ht="12.75" customHeight="1">
      <c r="A539" s="148"/>
      <c r="B539" s="148"/>
      <c r="C539" s="306"/>
      <c r="D539" s="148"/>
      <c r="E539" s="148"/>
      <c r="F539" s="148"/>
      <c r="G539" s="148"/>
      <c r="H539" s="148"/>
      <c r="I539" s="184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39"/>
    </row>
    <row r="540" spans="1:26" ht="12.75" customHeight="1">
      <c r="A540" s="148"/>
      <c r="B540" s="148"/>
      <c r="C540" s="306"/>
      <c r="D540" s="148"/>
      <c r="E540" s="148"/>
      <c r="F540" s="148"/>
      <c r="G540" s="148"/>
      <c r="H540" s="148"/>
      <c r="I540" s="184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39"/>
    </row>
    <row r="541" spans="1:26" ht="12.75" customHeight="1">
      <c r="A541" s="148"/>
      <c r="B541" s="148"/>
      <c r="C541" s="306"/>
      <c r="D541" s="148"/>
      <c r="E541" s="148"/>
      <c r="F541" s="148"/>
      <c r="G541" s="148"/>
      <c r="H541" s="148"/>
      <c r="I541" s="184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39"/>
    </row>
    <row r="542" spans="1:26" ht="12.75" customHeight="1">
      <c r="A542" s="148"/>
      <c r="B542" s="148"/>
      <c r="C542" s="306"/>
      <c r="D542" s="148"/>
      <c r="E542" s="148"/>
      <c r="F542" s="148"/>
      <c r="G542" s="148"/>
      <c r="H542" s="148"/>
      <c r="I542" s="184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39"/>
    </row>
    <row r="543" spans="1:26" ht="12.75" customHeight="1">
      <c r="A543" s="148"/>
      <c r="B543" s="148"/>
      <c r="C543" s="306"/>
      <c r="D543" s="148"/>
      <c r="E543" s="148"/>
      <c r="F543" s="148"/>
      <c r="G543" s="148"/>
      <c r="H543" s="148"/>
      <c r="I543" s="184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39"/>
    </row>
    <row r="544" spans="1:26" ht="12.75" customHeight="1">
      <c r="A544" s="148"/>
      <c r="B544" s="148"/>
      <c r="C544" s="306"/>
      <c r="D544" s="148"/>
      <c r="E544" s="148"/>
      <c r="F544" s="148"/>
      <c r="G544" s="148"/>
      <c r="H544" s="148"/>
      <c r="I544" s="184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39"/>
    </row>
    <row r="545" spans="1:26" ht="12.75" customHeight="1">
      <c r="A545" s="148"/>
      <c r="B545" s="148"/>
      <c r="C545" s="306"/>
      <c r="D545" s="148"/>
      <c r="E545" s="148"/>
      <c r="F545" s="148"/>
      <c r="G545" s="148"/>
      <c r="H545" s="148"/>
      <c r="I545" s="184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39"/>
    </row>
    <row r="546" spans="1:26" ht="12.75" customHeight="1">
      <c r="A546" s="148"/>
      <c r="B546" s="148"/>
      <c r="C546" s="306"/>
      <c r="D546" s="148"/>
      <c r="E546" s="148"/>
      <c r="F546" s="148"/>
      <c r="G546" s="148"/>
      <c r="H546" s="148"/>
      <c r="I546" s="184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39"/>
    </row>
    <row r="547" spans="1:26" ht="12.75" customHeight="1">
      <c r="A547" s="148"/>
      <c r="B547" s="148"/>
      <c r="C547" s="306"/>
      <c r="D547" s="148"/>
      <c r="E547" s="148"/>
      <c r="F547" s="148"/>
      <c r="G547" s="148"/>
      <c r="H547" s="148"/>
      <c r="I547" s="184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39"/>
    </row>
    <row r="548" spans="1:26" ht="12.75" customHeight="1">
      <c r="A548" s="148"/>
      <c r="B548" s="148"/>
      <c r="C548" s="306"/>
      <c r="D548" s="148"/>
      <c r="E548" s="148"/>
      <c r="F548" s="148"/>
      <c r="G548" s="148"/>
      <c r="H548" s="148"/>
      <c r="I548" s="184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39"/>
    </row>
    <row r="549" spans="1:26" ht="12.75" customHeight="1">
      <c r="A549" s="148"/>
      <c r="B549" s="148"/>
      <c r="C549" s="306"/>
      <c r="D549" s="148"/>
      <c r="E549" s="148"/>
      <c r="F549" s="148"/>
      <c r="G549" s="148"/>
      <c r="H549" s="148"/>
      <c r="I549" s="184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39"/>
    </row>
    <row r="550" spans="1:26" ht="12.75" customHeight="1">
      <c r="A550" s="148"/>
      <c r="B550" s="148"/>
      <c r="C550" s="306"/>
      <c r="D550" s="148"/>
      <c r="E550" s="148"/>
      <c r="F550" s="148"/>
      <c r="G550" s="148"/>
      <c r="H550" s="148"/>
      <c r="I550" s="184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39"/>
    </row>
    <row r="551" spans="1:26" ht="12.75" customHeight="1">
      <c r="A551" s="148"/>
      <c r="B551" s="148"/>
      <c r="C551" s="306"/>
      <c r="D551" s="148"/>
      <c r="E551" s="148"/>
      <c r="F551" s="148"/>
      <c r="G551" s="148"/>
      <c r="H551" s="148"/>
      <c r="I551" s="184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39"/>
    </row>
    <row r="552" spans="1:26" ht="12.75" customHeight="1">
      <c r="A552" s="148"/>
      <c r="B552" s="148"/>
      <c r="C552" s="306"/>
      <c r="D552" s="148"/>
      <c r="E552" s="148"/>
      <c r="F552" s="148"/>
      <c r="G552" s="148"/>
      <c r="H552" s="148"/>
      <c r="I552" s="184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39"/>
    </row>
    <row r="553" spans="1:26" ht="12.75" customHeight="1">
      <c r="A553" s="148"/>
      <c r="B553" s="148"/>
      <c r="C553" s="306"/>
      <c r="D553" s="148"/>
      <c r="E553" s="148"/>
      <c r="F553" s="148"/>
      <c r="G553" s="148"/>
      <c r="H553" s="148"/>
      <c r="I553" s="184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39"/>
    </row>
    <row r="554" spans="1:26" ht="12.75" customHeight="1">
      <c r="A554" s="148"/>
      <c r="B554" s="148"/>
      <c r="C554" s="306"/>
      <c r="D554" s="148"/>
      <c r="E554" s="148"/>
      <c r="F554" s="148"/>
      <c r="G554" s="148"/>
      <c r="H554" s="148"/>
      <c r="I554" s="184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39"/>
    </row>
    <row r="555" spans="1:26" ht="12.75" customHeight="1">
      <c r="A555" s="148"/>
      <c r="B555" s="148"/>
      <c r="C555" s="306"/>
      <c r="D555" s="148"/>
      <c r="E555" s="148"/>
      <c r="F555" s="148"/>
      <c r="G555" s="148"/>
      <c r="H555" s="148"/>
      <c r="I555" s="184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39"/>
    </row>
    <row r="556" spans="1:26" ht="12.75" customHeight="1">
      <c r="A556" s="148"/>
      <c r="B556" s="148"/>
      <c r="C556" s="306"/>
      <c r="D556" s="148"/>
      <c r="E556" s="148"/>
      <c r="F556" s="148"/>
      <c r="G556" s="148"/>
      <c r="H556" s="148"/>
      <c r="I556" s="184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39"/>
    </row>
    <row r="557" spans="1:26" ht="12.75" customHeight="1">
      <c r="A557" s="148"/>
      <c r="B557" s="148"/>
      <c r="C557" s="306"/>
      <c r="D557" s="148"/>
      <c r="E557" s="148"/>
      <c r="F557" s="148"/>
      <c r="G557" s="148"/>
      <c r="H557" s="148"/>
      <c r="I557" s="184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39"/>
    </row>
    <row r="558" spans="1:26" ht="12.75" customHeight="1">
      <c r="A558" s="148"/>
      <c r="B558" s="148"/>
      <c r="C558" s="306"/>
      <c r="D558" s="148"/>
      <c r="E558" s="148"/>
      <c r="F558" s="148"/>
      <c r="G558" s="148"/>
      <c r="H558" s="148"/>
      <c r="I558" s="184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39"/>
    </row>
    <row r="559" spans="1:26" ht="12.75" customHeight="1">
      <c r="A559" s="148"/>
      <c r="B559" s="148"/>
      <c r="C559" s="306"/>
      <c r="D559" s="148"/>
      <c r="E559" s="148"/>
      <c r="F559" s="148"/>
      <c r="G559" s="148"/>
      <c r="H559" s="148"/>
      <c r="I559" s="184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39"/>
    </row>
    <row r="560" spans="1:26" ht="12.75" customHeight="1">
      <c r="A560" s="148"/>
      <c r="B560" s="148"/>
      <c r="C560" s="306"/>
      <c r="D560" s="148"/>
      <c r="E560" s="148"/>
      <c r="F560" s="148"/>
      <c r="G560" s="148"/>
      <c r="H560" s="148"/>
      <c r="I560" s="184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39"/>
    </row>
    <row r="561" spans="1:26" ht="12.75" customHeight="1">
      <c r="A561" s="148"/>
      <c r="B561" s="148"/>
      <c r="C561" s="306"/>
      <c r="D561" s="148"/>
      <c r="E561" s="148"/>
      <c r="F561" s="148"/>
      <c r="G561" s="148"/>
      <c r="H561" s="148"/>
      <c r="I561" s="184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39"/>
    </row>
    <row r="562" spans="1:26" ht="12.75" customHeight="1">
      <c r="A562" s="148"/>
      <c r="B562" s="148"/>
      <c r="C562" s="306"/>
      <c r="D562" s="148"/>
      <c r="E562" s="148"/>
      <c r="F562" s="148"/>
      <c r="G562" s="148"/>
      <c r="H562" s="148"/>
      <c r="I562" s="184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39"/>
    </row>
    <row r="563" spans="1:26" ht="12.75" customHeight="1">
      <c r="A563" s="148"/>
      <c r="B563" s="148"/>
      <c r="C563" s="306"/>
      <c r="D563" s="148"/>
      <c r="E563" s="148"/>
      <c r="F563" s="148"/>
      <c r="G563" s="148"/>
      <c r="H563" s="148"/>
      <c r="I563" s="184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39"/>
    </row>
    <row r="564" spans="1:26" ht="12.75" customHeight="1">
      <c r="A564" s="148"/>
      <c r="B564" s="148"/>
      <c r="C564" s="306"/>
      <c r="D564" s="148"/>
      <c r="E564" s="148"/>
      <c r="F564" s="148"/>
      <c r="G564" s="148"/>
      <c r="H564" s="148"/>
      <c r="I564" s="184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39"/>
    </row>
    <row r="565" spans="1:26" ht="12.75" customHeight="1">
      <c r="A565" s="148"/>
      <c r="B565" s="148"/>
      <c r="C565" s="306"/>
      <c r="D565" s="148"/>
      <c r="E565" s="148"/>
      <c r="F565" s="148"/>
      <c r="G565" s="148"/>
      <c r="H565" s="148"/>
      <c r="I565" s="184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39"/>
    </row>
    <row r="566" spans="1:26" ht="12.75" customHeight="1">
      <c r="A566" s="148"/>
      <c r="B566" s="148"/>
      <c r="C566" s="306"/>
      <c r="D566" s="148"/>
      <c r="E566" s="148"/>
      <c r="F566" s="148"/>
      <c r="G566" s="148"/>
      <c r="H566" s="148"/>
      <c r="I566" s="184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39"/>
    </row>
    <row r="567" spans="1:26" ht="12.75" customHeight="1">
      <c r="A567" s="148"/>
      <c r="B567" s="148"/>
      <c r="C567" s="306"/>
      <c r="D567" s="148"/>
      <c r="E567" s="148"/>
      <c r="F567" s="148"/>
      <c r="G567" s="148"/>
      <c r="H567" s="148"/>
      <c r="I567" s="184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39"/>
    </row>
    <row r="568" spans="1:26" ht="12.75" customHeight="1">
      <c r="A568" s="148"/>
      <c r="B568" s="148"/>
      <c r="C568" s="306"/>
      <c r="D568" s="148"/>
      <c r="E568" s="148"/>
      <c r="F568" s="148"/>
      <c r="G568" s="148"/>
      <c r="H568" s="148"/>
      <c r="I568" s="184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39"/>
    </row>
    <row r="569" spans="1:26" ht="12.75" customHeight="1">
      <c r="A569" s="148"/>
      <c r="B569" s="148"/>
      <c r="C569" s="306"/>
      <c r="D569" s="148"/>
      <c r="E569" s="148"/>
      <c r="F569" s="148"/>
      <c r="G569" s="148"/>
      <c r="H569" s="148"/>
      <c r="I569" s="184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39"/>
    </row>
    <row r="570" spans="1:26" ht="12.75" customHeight="1">
      <c r="A570" s="148"/>
      <c r="B570" s="148"/>
      <c r="C570" s="306"/>
      <c r="D570" s="148"/>
      <c r="E570" s="148"/>
      <c r="F570" s="148"/>
      <c r="G570" s="148"/>
      <c r="H570" s="148"/>
      <c r="I570" s="184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39"/>
    </row>
    <row r="571" spans="1:26" ht="12.75" customHeight="1">
      <c r="A571" s="148"/>
      <c r="B571" s="148"/>
      <c r="C571" s="306"/>
      <c r="D571" s="148"/>
      <c r="E571" s="148"/>
      <c r="F571" s="148"/>
      <c r="G571" s="148"/>
      <c r="H571" s="148"/>
      <c r="I571" s="184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39"/>
    </row>
    <row r="572" spans="1:26" ht="12.75" customHeight="1">
      <c r="A572" s="148"/>
      <c r="B572" s="148"/>
      <c r="C572" s="306"/>
      <c r="D572" s="148"/>
      <c r="E572" s="148"/>
      <c r="F572" s="148"/>
      <c r="G572" s="148"/>
      <c r="H572" s="148"/>
      <c r="I572" s="184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39"/>
    </row>
    <row r="573" spans="1:26" ht="12.75" customHeight="1">
      <c r="A573" s="148"/>
      <c r="B573" s="148"/>
      <c r="C573" s="306"/>
      <c r="D573" s="148"/>
      <c r="E573" s="148"/>
      <c r="F573" s="148"/>
      <c r="G573" s="148"/>
      <c r="H573" s="148"/>
      <c r="I573" s="184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39"/>
    </row>
    <row r="574" spans="1:26" ht="12.75" customHeight="1">
      <c r="A574" s="148"/>
      <c r="B574" s="148"/>
      <c r="C574" s="306"/>
      <c r="D574" s="148"/>
      <c r="E574" s="148"/>
      <c r="F574" s="148"/>
      <c r="G574" s="148"/>
      <c r="H574" s="148"/>
      <c r="I574" s="184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39"/>
    </row>
    <row r="575" spans="1:26" ht="12.75" customHeight="1">
      <c r="A575" s="148"/>
      <c r="B575" s="148"/>
      <c r="C575" s="306"/>
      <c r="D575" s="148"/>
      <c r="E575" s="148"/>
      <c r="F575" s="148"/>
      <c r="G575" s="148"/>
      <c r="H575" s="148"/>
      <c r="I575" s="184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39"/>
    </row>
    <row r="576" spans="1:26" ht="12.75" customHeight="1">
      <c r="A576" s="148"/>
      <c r="B576" s="148"/>
      <c r="C576" s="306"/>
      <c r="D576" s="148"/>
      <c r="E576" s="148"/>
      <c r="F576" s="148"/>
      <c r="G576" s="148"/>
      <c r="H576" s="148"/>
      <c r="I576" s="184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39"/>
    </row>
    <row r="577" spans="1:26" ht="12.75" customHeight="1">
      <c r="A577" s="148"/>
      <c r="B577" s="148"/>
      <c r="C577" s="306"/>
      <c r="D577" s="148"/>
      <c r="E577" s="148"/>
      <c r="F577" s="148"/>
      <c r="G577" s="148"/>
      <c r="H577" s="148"/>
      <c r="I577" s="184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39"/>
    </row>
    <row r="578" spans="1:26" ht="12.75" customHeight="1">
      <c r="A578" s="148"/>
      <c r="B578" s="148"/>
      <c r="C578" s="306"/>
      <c r="D578" s="148"/>
      <c r="E578" s="148"/>
      <c r="F578" s="148"/>
      <c r="G578" s="148"/>
      <c r="H578" s="148"/>
      <c r="I578" s="184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39"/>
    </row>
    <row r="579" spans="1:26" ht="12.75" customHeight="1">
      <c r="A579" s="148"/>
      <c r="B579" s="148"/>
      <c r="C579" s="306"/>
      <c r="D579" s="148"/>
      <c r="E579" s="148"/>
      <c r="F579" s="148"/>
      <c r="G579" s="148"/>
      <c r="H579" s="148"/>
      <c r="I579" s="184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39"/>
    </row>
    <row r="580" spans="1:26" ht="12.75" customHeight="1">
      <c r="A580" s="148"/>
      <c r="B580" s="148"/>
      <c r="C580" s="306"/>
      <c r="D580" s="148"/>
      <c r="E580" s="148"/>
      <c r="F580" s="148"/>
      <c r="G580" s="148"/>
      <c r="H580" s="148"/>
      <c r="I580" s="184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39"/>
    </row>
    <row r="581" spans="1:26" ht="12.75" customHeight="1">
      <c r="A581" s="148"/>
      <c r="B581" s="148"/>
      <c r="C581" s="306"/>
      <c r="D581" s="148"/>
      <c r="E581" s="148"/>
      <c r="F581" s="148"/>
      <c r="G581" s="148"/>
      <c r="H581" s="148"/>
      <c r="I581" s="184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39"/>
    </row>
    <row r="582" spans="1:26" ht="12.75" customHeight="1">
      <c r="A582" s="148"/>
      <c r="B582" s="148"/>
      <c r="C582" s="306"/>
      <c r="D582" s="148"/>
      <c r="E582" s="148"/>
      <c r="F582" s="148"/>
      <c r="G582" s="148"/>
      <c r="H582" s="148"/>
      <c r="I582" s="184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39"/>
    </row>
    <row r="583" spans="1:26" ht="12.75" customHeight="1">
      <c r="A583" s="148"/>
      <c r="B583" s="148"/>
      <c r="C583" s="306"/>
      <c r="D583" s="148"/>
      <c r="E583" s="148"/>
      <c r="F583" s="148"/>
      <c r="G583" s="148"/>
      <c r="H583" s="148"/>
      <c r="I583" s="184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39"/>
    </row>
    <row r="584" spans="1:26" ht="12.75" customHeight="1">
      <c r="A584" s="139"/>
      <c r="B584" s="139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</row>
    <row r="585" spans="1:26" ht="12.75" customHeight="1">
      <c r="A585" s="139"/>
      <c r="B585" s="139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</row>
    <row r="586" spans="1:26" ht="12.75" customHeight="1">
      <c r="A586" s="139"/>
      <c r="B586" s="139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</row>
    <row r="587" spans="1:26" ht="12.75" customHeight="1">
      <c r="A587" s="139"/>
      <c r="B587" s="139"/>
      <c r="C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</row>
    <row r="588" spans="1:26" ht="12.75" customHeight="1">
      <c r="A588" s="139"/>
      <c r="B588" s="139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</row>
    <row r="589" spans="1:26" ht="12.75" customHeight="1">
      <c r="A589" s="139"/>
      <c r="B589" s="139"/>
      <c r="C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</row>
    <row r="590" spans="1:26" ht="12.75" customHeight="1">
      <c r="A590" s="139"/>
      <c r="B590" s="139"/>
      <c r="C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</row>
    <row r="591" spans="1:26" ht="12.75" customHeight="1">
      <c r="A591" s="139"/>
      <c r="B591" s="139"/>
      <c r="C591" s="139"/>
      <c r="D591" s="139"/>
      <c r="E591" s="139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</row>
    <row r="592" spans="1:26" ht="12.75" customHeight="1">
      <c r="A592" s="139"/>
      <c r="B592" s="139"/>
      <c r="C592" s="139"/>
      <c r="D592" s="139"/>
      <c r="E592" s="139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</row>
    <row r="593" spans="1:26" ht="12.75" customHeight="1">
      <c r="A593" s="139"/>
      <c r="B593" s="139"/>
      <c r="C593" s="139"/>
      <c r="D593" s="139"/>
      <c r="E593" s="139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</row>
    <row r="594" spans="1:26" ht="12.75" customHeight="1">
      <c r="A594" s="139"/>
      <c r="B594" s="139"/>
      <c r="C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</row>
    <row r="595" spans="1:26" ht="12.75" customHeight="1">
      <c r="A595" s="139"/>
      <c r="B595" s="139"/>
      <c r="C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</row>
    <row r="596" spans="1:26" ht="12.75" customHeight="1">
      <c r="A596" s="139"/>
      <c r="B596" s="139"/>
      <c r="C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</row>
    <row r="597" spans="1:26" ht="12.75" customHeight="1">
      <c r="A597" s="139"/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</row>
    <row r="598" spans="1:26" ht="12.75" customHeight="1">
      <c r="A598" s="139"/>
      <c r="B598" s="139"/>
      <c r="C598" s="139"/>
      <c r="D598" s="139"/>
      <c r="E598" s="139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</row>
    <row r="599" spans="1:26" ht="12.75" customHeight="1">
      <c r="A599" s="139"/>
      <c r="B599" s="139"/>
      <c r="C599" s="139"/>
      <c r="D599" s="139"/>
      <c r="E599" s="139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</row>
    <row r="600" spans="1:26" ht="12.75" customHeight="1">
      <c r="A600" s="139"/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</row>
    <row r="601" spans="1:26" ht="12.75" customHeight="1">
      <c r="A601" s="139"/>
      <c r="B601" s="139"/>
      <c r="C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</row>
    <row r="602" spans="1:26" ht="12.75" customHeight="1">
      <c r="A602" s="139"/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</row>
    <row r="603" spans="1:26" ht="12.75" customHeight="1">
      <c r="A603" s="139"/>
      <c r="B603" s="139"/>
      <c r="C603" s="139"/>
      <c r="D603" s="139"/>
      <c r="E603" s="139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</row>
    <row r="604" spans="1:26" ht="12.75" customHeight="1">
      <c r="A604" s="139"/>
      <c r="B604" s="139"/>
      <c r="C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</row>
    <row r="605" spans="1:26" ht="12.75" customHeight="1">
      <c r="A605" s="139"/>
      <c r="B605" s="139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</row>
    <row r="606" spans="1:26" ht="12.75" customHeight="1">
      <c r="A606" s="139"/>
      <c r="B606" s="139"/>
      <c r="C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</row>
    <row r="607" spans="1:26" ht="12.75" customHeight="1">
      <c r="A607" s="139"/>
      <c r="B607" s="139"/>
      <c r="C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</row>
    <row r="608" spans="1:26" ht="12.75" customHeight="1">
      <c r="A608" s="139"/>
      <c r="B608" s="139"/>
      <c r="C608" s="139"/>
      <c r="D608" s="139"/>
      <c r="E608" s="139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</row>
    <row r="609" spans="1:26" ht="12.75" customHeight="1">
      <c r="A609" s="139"/>
      <c r="B609" s="139"/>
      <c r="C609" s="139"/>
      <c r="D609" s="139"/>
      <c r="E609" s="139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</row>
    <row r="610" spans="1:26" ht="12.75" customHeight="1">
      <c r="A610" s="139"/>
      <c r="B610" s="139"/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</row>
    <row r="611" spans="1:26" ht="12.75" customHeight="1">
      <c r="A611" s="139"/>
      <c r="B611" s="139"/>
      <c r="C611" s="139"/>
      <c r="D611" s="139"/>
      <c r="E611" s="139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</row>
    <row r="612" spans="1:26" ht="12.75" customHeight="1">
      <c r="A612" s="139"/>
      <c r="B612" s="139"/>
      <c r="C612" s="139"/>
      <c r="D612" s="139"/>
      <c r="E612" s="139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</row>
    <row r="613" spans="1:26" ht="12.75" customHeight="1">
      <c r="A613" s="139"/>
      <c r="B613" s="139"/>
      <c r="C613" s="139"/>
      <c r="D613" s="139"/>
      <c r="E613" s="139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</row>
    <row r="614" spans="1:26" ht="12.75" customHeight="1">
      <c r="A614" s="139"/>
      <c r="B614" s="139"/>
      <c r="C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</row>
    <row r="615" spans="1:26" ht="12.75" customHeight="1">
      <c r="A615" s="139"/>
      <c r="B615" s="139"/>
      <c r="C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</row>
    <row r="616" spans="1:26" ht="12.75" customHeight="1">
      <c r="A616" s="139"/>
      <c r="B616" s="139"/>
      <c r="C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</row>
    <row r="617" spans="1:26" ht="12.75" customHeight="1">
      <c r="A617" s="139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</row>
    <row r="618" spans="1:26" ht="12.75" customHeight="1">
      <c r="A618" s="139"/>
      <c r="B618" s="139"/>
      <c r="C618" s="139"/>
      <c r="D618" s="139"/>
      <c r="E618" s="139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</row>
    <row r="619" spans="1:26" ht="12.75" customHeight="1">
      <c r="A619" s="139"/>
      <c r="B619" s="139"/>
      <c r="C619" s="139"/>
      <c r="D619" s="139"/>
      <c r="E619" s="139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</row>
    <row r="620" spans="1:26" ht="12.75" customHeight="1">
      <c r="A620" s="139"/>
      <c r="B620" s="139"/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</row>
    <row r="621" spans="1:26" ht="12.75" customHeight="1">
      <c r="A621" s="139"/>
      <c r="B621" s="139"/>
      <c r="C621" s="139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</row>
    <row r="622" spans="1:26" ht="12.75" customHeight="1">
      <c r="A622" s="139"/>
      <c r="B622" s="139"/>
      <c r="C622" s="139"/>
      <c r="D622" s="139"/>
      <c r="E622" s="139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</row>
    <row r="623" spans="1:26" ht="12.75" customHeight="1">
      <c r="A623" s="139"/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</row>
    <row r="624" spans="1:26" ht="12.75" customHeight="1">
      <c r="A624" s="139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</row>
    <row r="625" spans="1:26" ht="12.75" customHeight="1">
      <c r="A625" s="139"/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</row>
    <row r="626" spans="1:26" ht="12.75" customHeight="1">
      <c r="A626" s="139"/>
      <c r="B626" s="139"/>
      <c r="C626" s="139"/>
      <c r="D626" s="139"/>
      <c r="E626" s="139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</row>
    <row r="627" spans="1:26" ht="12.75" customHeight="1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</row>
    <row r="628" spans="1:26" ht="12.75" customHeight="1">
      <c r="A628" s="139"/>
      <c r="B628" s="139"/>
      <c r="C628" s="139"/>
      <c r="D628" s="139"/>
      <c r="E628" s="139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</row>
    <row r="629" spans="1:26" ht="12.75" customHeight="1">
      <c r="A629" s="139"/>
      <c r="B629" s="139"/>
      <c r="C629" s="139"/>
      <c r="D629" s="139"/>
      <c r="E629" s="139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</row>
    <row r="630" spans="1:26" ht="12.75" customHeight="1">
      <c r="A630" s="139"/>
      <c r="B630" s="139"/>
      <c r="C630" s="139"/>
      <c r="D630" s="139"/>
      <c r="E630" s="139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</row>
    <row r="631" spans="1:26" ht="12.75" customHeight="1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</row>
    <row r="632" spans="1:26" ht="12.75" customHeight="1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</row>
    <row r="633" spans="1:26" ht="12.75" customHeight="1">
      <c r="A633" s="139"/>
      <c r="B633" s="139"/>
      <c r="C633" s="139"/>
      <c r="D633" s="139"/>
      <c r="E633" s="139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</row>
    <row r="634" spans="1:26" ht="12.75" customHeight="1">
      <c r="A634" s="139"/>
      <c r="B634" s="139"/>
      <c r="C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</row>
    <row r="635" spans="1:26" ht="12.75" customHeight="1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</row>
    <row r="636" spans="1:26" ht="12.75" customHeight="1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</row>
    <row r="637" spans="1:26" ht="12.75" customHeight="1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</row>
    <row r="638" spans="1:26" ht="12.75" customHeight="1">
      <c r="A638" s="139"/>
      <c r="B638" s="139"/>
      <c r="C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</row>
    <row r="639" spans="1:26" ht="12.75" customHeight="1">
      <c r="A639" s="139"/>
      <c r="B639" s="139"/>
      <c r="C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</row>
    <row r="640" spans="1:26" ht="12.75" customHeight="1">
      <c r="A640" s="139"/>
      <c r="B640" s="139"/>
      <c r="C640" s="139"/>
      <c r="D640" s="139"/>
      <c r="E640" s="139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</row>
    <row r="641" spans="1:26" ht="12.75" customHeight="1">
      <c r="A641" s="139"/>
      <c r="B641" s="139"/>
      <c r="C641" s="139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</row>
    <row r="642" spans="1:26" ht="12.75" customHeight="1">
      <c r="A642" s="139"/>
      <c r="B642" s="139"/>
      <c r="C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</row>
    <row r="643" spans="1:26" ht="12.75" customHeight="1">
      <c r="A643" s="139"/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</row>
    <row r="644" spans="1:26" ht="12.75" customHeight="1">
      <c r="A644" s="139"/>
      <c r="B644" s="139"/>
      <c r="C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</row>
    <row r="645" spans="1:26" ht="12.75" customHeight="1">
      <c r="A645" s="139"/>
      <c r="B645" s="139"/>
      <c r="C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</row>
    <row r="646" spans="1:26" ht="12.75" customHeight="1">
      <c r="A646" s="139"/>
      <c r="B646" s="139"/>
      <c r="C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</row>
    <row r="647" spans="1:26" ht="12.75" customHeight="1">
      <c r="A647" s="139"/>
      <c r="B647" s="139"/>
      <c r="C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</row>
    <row r="648" spans="1:26" ht="12.75" customHeight="1">
      <c r="A648" s="139"/>
      <c r="B648" s="139"/>
      <c r="C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</row>
    <row r="649" spans="1:26" ht="12.75" customHeight="1">
      <c r="A649" s="139"/>
      <c r="B649" s="139"/>
      <c r="C649" s="139"/>
      <c r="D649" s="139"/>
      <c r="E649" s="139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</row>
    <row r="650" spans="1:26" ht="12.75" customHeight="1">
      <c r="A650" s="139"/>
      <c r="B650" s="139"/>
      <c r="C650" s="139"/>
      <c r="D650" s="139"/>
      <c r="E650" s="139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</row>
    <row r="651" spans="1:26" ht="12.75" customHeight="1">
      <c r="A651" s="139"/>
      <c r="B651" s="139"/>
      <c r="C651" s="139"/>
      <c r="D651" s="139"/>
      <c r="E651" s="139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</row>
    <row r="652" spans="1:26" ht="12.75" customHeight="1">
      <c r="A652" s="139"/>
      <c r="B652" s="139"/>
      <c r="C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</row>
    <row r="653" spans="1:26" ht="12.75" customHeight="1">
      <c r="A653" s="139"/>
      <c r="B653" s="139"/>
      <c r="C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</row>
    <row r="654" spans="1:26" ht="12.75" customHeight="1">
      <c r="A654" s="139"/>
      <c r="B654" s="139"/>
      <c r="C654" s="139"/>
      <c r="D654" s="139"/>
      <c r="E654" s="139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</row>
    <row r="655" spans="1:26" ht="12.75" customHeight="1">
      <c r="A655" s="139"/>
      <c r="B655" s="139"/>
      <c r="C655" s="139"/>
      <c r="D655" s="139"/>
      <c r="E655" s="139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</row>
    <row r="656" spans="1:26" ht="12.75" customHeight="1">
      <c r="A656" s="139"/>
      <c r="B656" s="139"/>
      <c r="C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</row>
    <row r="657" spans="1:26" ht="12.75" customHeight="1">
      <c r="A657" s="139"/>
      <c r="B657" s="139"/>
      <c r="C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</row>
    <row r="658" spans="1:26" ht="12.75" customHeight="1">
      <c r="A658" s="139"/>
      <c r="B658" s="139"/>
      <c r="C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</row>
    <row r="659" spans="1:26" ht="12.75" customHeight="1">
      <c r="A659" s="139"/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</row>
    <row r="660" spans="1:26" ht="12.75" customHeight="1">
      <c r="A660" s="139"/>
      <c r="B660" s="139"/>
      <c r="C660" s="139"/>
      <c r="D660" s="139"/>
      <c r="E660" s="139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</row>
    <row r="661" spans="1:26" ht="12.75" customHeight="1">
      <c r="A661" s="139"/>
      <c r="B661" s="139"/>
      <c r="C661" s="139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</row>
    <row r="662" spans="1:26" ht="12.75" customHeight="1">
      <c r="A662" s="139"/>
      <c r="B662" s="139"/>
      <c r="C662" s="139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</row>
    <row r="663" spans="1:26" ht="12.75" customHeight="1">
      <c r="A663" s="139"/>
      <c r="B663" s="139"/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</row>
    <row r="664" spans="1:26" ht="12.75" customHeight="1">
      <c r="A664" s="139"/>
      <c r="B664" s="139"/>
      <c r="C664" s="139"/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</row>
    <row r="665" spans="1:26" ht="12.75" customHeight="1">
      <c r="A665" s="139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</row>
    <row r="666" spans="1:26" ht="12.75" customHeight="1">
      <c r="A666" s="139"/>
      <c r="B666" s="139"/>
      <c r="C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</row>
    <row r="667" spans="1:26" ht="12.75" customHeight="1">
      <c r="A667" s="139"/>
      <c r="B667" s="139"/>
      <c r="C667" s="139"/>
      <c r="D667" s="139"/>
      <c r="E667" s="139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</row>
    <row r="668" spans="1:26" ht="12.75" customHeight="1">
      <c r="A668" s="139"/>
      <c r="B668" s="139"/>
      <c r="C668" s="139"/>
      <c r="D668" s="139"/>
      <c r="E668" s="139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</row>
    <row r="669" spans="1:26" ht="12.75" customHeight="1">
      <c r="A669" s="139"/>
      <c r="B669" s="139"/>
      <c r="C669" s="139"/>
      <c r="D669" s="139"/>
      <c r="E669" s="139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</row>
    <row r="670" spans="1:26" ht="12.75" customHeight="1">
      <c r="A670" s="139"/>
      <c r="B670" s="139"/>
      <c r="C670" s="139"/>
      <c r="D670" s="139"/>
      <c r="E670" s="139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</row>
    <row r="671" spans="1:26" ht="12.75" customHeight="1">
      <c r="A671" s="139"/>
      <c r="B671" s="139"/>
      <c r="C671" s="139"/>
      <c r="D671" s="139"/>
      <c r="E671" s="139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</row>
    <row r="672" spans="1:26" ht="12.75" customHeight="1">
      <c r="A672" s="139"/>
      <c r="B672" s="139"/>
      <c r="C672" s="139"/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</row>
    <row r="673" spans="1:26" ht="12.75" customHeight="1">
      <c r="A673" s="139"/>
      <c r="B673" s="139"/>
      <c r="C673" s="139"/>
      <c r="D673" s="139"/>
      <c r="E673" s="139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</row>
    <row r="674" spans="1:26" ht="12.75" customHeight="1">
      <c r="A674" s="139"/>
      <c r="B674" s="139"/>
      <c r="C674" s="139"/>
      <c r="D674" s="139"/>
      <c r="E674" s="139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</row>
    <row r="675" spans="1:26" ht="12.75" customHeight="1">
      <c r="A675" s="139"/>
      <c r="B675" s="139"/>
      <c r="C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</row>
    <row r="676" spans="1:26" ht="12.75" customHeight="1">
      <c r="A676" s="139"/>
      <c r="B676" s="139"/>
      <c r="C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</row>
    <row r="677" spans="1:26" ht="12.75" customHeight="1">
      <c r="A677" s="139"/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</row>
    <row r="678" spans="1:26" ht="12.75" customHeight="1">
      <c r="A678" s="139"/>
      <c r="B678" s="139"/>
      <c r="C678" s="139"/>
      <c r="D678" s="139"/>
      <c r="E678" s="139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</row>
    <row r="679" spans="1:26" ht="12.75" customHeight="1">
      <c r="A679" s="139"/>
      <c r="B679" s="139"/>
      <c r="C679" s="139"/>
      <c r="D679" s="139"/>
      <c r="E679" s="139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</row>
    <row r="680" spans="1:26" ht="12.75" customHeight="1">
      <c r="A680" s="139"/>
      <c r="B680" s="139"/>
      <c r="C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</row>
    <row r="681" spans="1:26" ht="12.75" customHeight="1">
      <c r="A681" s="139"/>
      <c r="B681" s="139"/>
      <c r="C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</row>
    <row r="682" spans="1:26" ht="12.75" customHeight="1">
      <c r="A682" s="139"/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</row>
    <row r="683" spans="1:26" ht="12.75" customHeight="1">
      <c r="A683" s="139"/>
      <c r="B683" s="139"/>
      <c r="C683" s="139"/>
      <c r="D683" s="139"/>
      <c r="E683" s="139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</row>
    <row r="684" spans="1:26" ht="12.75" customHeight="1">
      <c r="A684" s="139"/>
      <c r="B684" s="139"/>
      <c r="C684" s="139"/>
      <c r="D684" s="139"/>
      <c r="E684" s="139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</row>
    <row r="685" spans="1:26" ht="12.75" customHeight="1">
      <c r="A685" s="139"/>
      <c r="B685" s="139"/>
      <c r="C685" s="139"/>
      <c r="D685" s="139"/>
      <c r="E685" s="139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</row>
    <row r="686" spans="1:26" ht="12.75" customHeight="1">
      <c r="A686" s="139"/>
      <c r="B686" s="139"/>
      <c r="C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</row>
    <row r="687" spans="1:26" ht="12.75" customHeight="1">
      <c r="A687" s="139"/>
      <c r="B687" s="139"/>
      <c r="C687" s="139"/>
      <c r="D687" s="139"/>
      <c r="E687" s="139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</row>
    <row r="688" spans="1:26" ht="12.75" customHeight="1">
      <c r="A688" s="139"/>
      <c r="B688" s="139"/>
      <c r="C688" s="139"/>
      <c r="D688" s="139"/>
      <c r="E688" s="139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</row>
    <row r="689" spans="1:26" ht="12.75" customHeight="1">
      <c r="A689" s="139"/>
      <c r="B689" s="139"/>
      <c r="C689" s="139"/>
      <c r="D689" s="139"/>
      <c r="E689" s="139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</row>
    <row r="690" spans="1:26" ht="12.75" customHeight="1">
      <c r="A690" s="139"/>
      <c r="B690" s="139"/>
      <c r="C690" s="139"/>
      <c r="D690" s="139"/>
      <c r="E690" s="139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</row>
    <row r="691" spans="1:26" ht="12.75" customHeight="1">
      <c r="A691" s="139"/>
      <c r="B691" s="139"/>
      <c r="C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</row>
    <row r="692" spans="1:26" ht="12.75" customHeight="1">
      <c r="A692" s="139"/>
      <c r="B692" s="139"/>
      <c r="C692" s="139"/>
      <c r="D692" s="139"/>
      <c r="E692" s="139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</row>
    <row r="693" spans="1:26" ht="12.75" customHeight="1">
      <c r="A693" s="139"/>
      <c r="B693" s="139"/>
      <c r="C693" s="139"/>
      <c r="D693" s="139"/>
      <c r="E693" s="139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</row>
    <row r="694" spans="1:26" ht="12.75" customHeight="1">
      <c r="A694" s="139"/>
      <c r="B694" s="139"/>
      <c r="C694" s="139"/>
      <c r="D694" s="139"/>
      <c r="E694" s="139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</row>
    <row r="695" spans="1:26" ht="12.75" customHeight="1">
      <c r="A695" s="139"/>
      <c r="B695" s="139"/>
      <c r="C695" s="139"/>
      <c r="D695" s="139"/>
      <c r="E695" s="139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</row>
    <row r="696" spans="1:26" ht="12.75" customHeight="1">
      <c r="A696" s="139"/>
      <c r="B696" s="139"/>
      <c r="C696" s="139"/>
      <c r="D696" s="139"/>
      <c r="E696" s="139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</row>
    <row r="697" spans="1:26" ht="12.75" customHeight="1">
      <c r="A697" s="139"/>
      <c r="B697" s="139"/>
      <c r="C697" s="139"/>
      <c r="D697" s="139"/>
      <c r="E697" s="139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</row>
    <row r="698" spans="1:26" ht="12.75" customHeight="1">
      <c r="A698" s="139"/>
      <c r="B698" s="139"/>
      <c r="C698" s="139"/>
      <c r="D698" s="139"/>
      <c r="E698" s="139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</row>
    <row r="699" spans="1:26" ht="12.75" customHeight="1">
      <c r="A699" s="139"/>
      <c r="B699" s="139"/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</row>
    <row r="700" spans="1:26" ht="12.75" customHeight="1">
      <c r="A700" s="139"/>
      <c r="B700" s="139"/>
      <c r="C700" s="139"/>
      <c r="D700" s="139"/>
      <c r="E700" s="139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</row>
    <row r="701" spans="1:26" ht="12.75" customHeight="1">
      <c r="A701" s="139"/>
      <c r="B701" s="139"/>
      <c r="C701" s="139"/>
      <c r="D701" s="139"/>
      <c r="E701" s="139"/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</row>
    <row r="702" spans="1:26" ht="12.75" customHeight="1">
      <c r="A702" s="139"/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</row>
    <row r="703" spans="1:26" ht="12.75" customHeight="1">
      <c r="A703" s="139"/>
      <c r="B703" s="139"/>
      <c r="C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</row>
    <row r="704" spans="1:26" ht="12.75" customHeight="1">
      <c r="A704" s="139"/>
      <c r="B704" s="139"/>
      <c r="C704" s="139"/>
      <c r="D704" s="139"/>
      <c r="E704" s="139"/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</row>
    <row r="705" spans="1:26" ht="12.75" customHeight="1">
      <c r="A705" s="139"/>
      <c r="B705" s="139"/>
      <c r="C705" s="139"/>
      <c r="D705" s="139"/>
      <c r="E705" s="139"/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</row>
    <row r="706" spans="1:26" ht="12.75" customHeight="1">
      <c r="A706" s="139"/>
      <c r="B706" s="139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</row>
    <row r="707" spans="1:26" ht="12.75" customHeight="1">
      <c r="A707" s="139"/>
      <c r="B707" s="139"/>
      <c r="C707" s="139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</row>
    <row r="708" spans="1:26" ht="12.75" customHeight="1">
      <c r="A708" s="139"/>
      <c r="B708" s="139"/>
      <c r="C708" s="139"/>
      <c r="D708" s="139"/>
      <c r="E708" s="139"/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</row>
    <row r="709" spans="1:26" ht="12.75" customHeight="1">
      <c r="A709" s="139"/>
      <c r="B709" s="139"/>
      <c r="C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</row>
    <row r="710" spans="1:26" ht="12.75" customHeight="1">
      <c r="A710" s="139"/>
      <c r="B710" s="139"/>
      <c r="C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</row>
    <row r="711" spans="1:26" ht="12.75" customHeight="1">
      <c r="A711" s="139"/>
      <c r="B711" s="139"/>
      <c r="C711" s="139"/>
      <c r="D711" s="139"/>
      <c r="E711" s="139"/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</row>
    <row r="712" spans="1:26" ht="12.75" customHeight="1">
      <c r="A712" s="139"/>
      <c r="B712" s="139"/>
      <c r="C712" s="139"/>
      <c r="D712" s="139"/>
      <c r="E712" s="139"/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</row>
    <row r="713" spans="1:26" ht="12.75" customHeight="1">
      <c r="A713" s="139"/>
      <c r="B713" s="139"/>
      <c r="C713" s="139"/>
      <c r="D713" s="139"/>
      <c r="E713" s="139"/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</row>
    <row r="714" spans="1:26" ht="12.75" customHeight="1">
      <c r="A714" s="139"/>
      <c r="B714" s="139"/>
      <c r="C714" s="139"/>
      <c r="D714" s="139"/>
      <c r="E714" s="139"/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</row>
    <row r="715" spans="1:26" ht="12.75" customHeight="1">
      <c r="A715" s="139"/>
      <c r="B715" s="139"/>
      <c r="C715" s="139"/>
      <c r="D715" s="139"/>
      <c r="E715" s="139"/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</row>
    <row r="716" spans="1:26" ht="12.75" customHeight="1">
      <c r="A716" s="139"/>
      <c r="B716" s="139"/>
      <c r="C716" s="139"/>
      <c r="D716" s="139"/>
      <c r="E716" s="139"/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</row>
    <row r="717" spans="1:26" ht="12.75" customHeight="1">
      <c r="A717" s="139"/>
      <c r="B717" s="139"/>
      <c r="C717" s="139"/>
      <c r="D717" s="139"/>
      <c r="E717" s="139"/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</row>
    <row r="718" spans="1:26" ht="12.75" customHeight="1">
      <c r="A718" s="139"/>
      <c r="B718" s="139"/>
      <c r="C718" s="139"/>
      <c r="D718" s="139"/>
      <c r="E718" s="139"/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</row>
    <row r="719" spans="1:26" ht="12.75" customHeight="1">
      <c r="A719" s="139"/>
      <c r="B719" s="139"/>
      <c r="C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</row>
    <row r="720" spans="1:26" ht="12.75" customHeight="1">
      <c r="A720" s="139"/>
      <c r="B720" s="139"/>
      <c r="C720" s="139"/>
      <c r="D720" s="139"/>
      <c r="E720" s="139"/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</row>
    <row r="721" spans="1:26" ht="12.75" customHeight="1">
      <c r="A721" s="139"/>
      <c r="B721" s="139"/>
      <c r="C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</row>
    <row r="722" spans="1:26" ht="12.75" customHeight="1">
      <c r="A722" s="139"/>
      <c r="B722" s="139"/>
      <c r="C722" s="139"/>
      <c r="D722" s="139"/>
      <c r="E722" s="139"/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</row>
    <row r="723" spans="1:26" ht="12.75" customHeight="1">
      <c r="A723" s="139"/>
      <c r="B723" s="139"/>
      <c r="C723" s="139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</row>
    <row r="724" spans="1:26" ht="12.75" customHeight="1">
      <c r="A724" s="139"/>
      <c r="B724" s="139"/>
      <c r="C724" s="139"/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</row>
    <row r="725" spans="1:26" ht="12.75" customHeight="1">
      <c r="A725" s="139"/>
      <c r="B725" s="139"/>
      <c r="C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</row>
    <row r="726" spans="1:26" ht="12.75" customHeight="1">
      <c r="A726" s="139"/>
      <c r="B726" s="139"/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</row>
    <row r="727" spans="1:26" ht="12.75" customHeight="1">
      <c r="A727" s="139"/>
      <c r="B727" s="139"/>
      <c r="C727" s="139"/>
      <c r="D727" s="139"/>
      <c r="E727" s="139"/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</row>
    <row r="728" spans="1:26" ht="12.75" customHeight="1">
      <c r="A728" s="139"/>
      <c r="B728" s="139"/>
      <c r="C728" s="139"/>
      <c r="D728" s="139"/>
      <c r="E728" s="139"/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</row>
    <row r="729" spans="1:26" ht="12.75" customHeight="1">
      <c r="A729" s="139"/>
      <c r="B729" s="139"/>
      <c r="C729" s="139"/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</row>
    <row r="730" spans="1:26" ht="12.75" customHeight="1">
      <c r="A730" s="139"/>
      <c r="B730" s="139"/>
      <c r="C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</row>
    <row r="731" spans="1:26" ht="12.75" customHeight="1">
      <c r="A731" s="139"/>
      <c r="B731" s="139"/>
      <c r="C731" s="139"/>
      <c r="D731" s="139"/>
      <c r="E731" s="139"/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</row>
    <row r="732" spans="1:26" ht="12.75" customHeight="1">
      <c r="A732" s="139"/>
      <c r="B732" s="139"/>
      <c r="C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</row>
    <row r="733" spans="1:26" ht="12.75" customHeight="1">
      <c r="A733" s="139"/>
      <c r="B733" s="139"/>
      <c r="C733" s="139"/>
      <c r="D733" s="139"/>
      <c r="E733" s="139"/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</row>
    <row r="734" spans="1:26" ht="12.75" customHeight="1">
      <c r="A734" s="139"/>
      <c r="B734" s="139"/>
      <c r="C734" s="139"/>
      <c r="D734" s="139"/>
      <c r="E734" s="139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</row>
    <row r="735" spans="1:26" ht="12.75" customHeight="1">
      <c r="A735" s="139"/>
      <c r="B735" s="139"/>
      <c r="C735" s="139"/>
      <c r="D735" s="139"/>
      <c r="E735" s="139"/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</row>
    <row r="736" spans="1:26" ht="12.75" customHeight="1">
      <c r="A736" s="139"/>
      <c r="B736" s="139"/>
      <c r="C736" s="139"/>
      <c r="D736" s="139"/>
      <c r="E736" s="139"/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</row>
    <row r="737" spans="1:26" ht="12.75" customHeight="1">
      <c r="A737" s="139"/>
      <c r="B737" s="139"/>
      <c r="C737" s="139"/>
      <c r="D737" s="139"/>
      <c r="E737" s="139"/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</row>
    <row r="738" spans="1:26" ht="12.75" customHeight="1">
      <c r="A738" s="139"/>
      <c r="B738" s="139"/>
      <c r="C738" s="139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</row>
    <row r="739" spans="1:26" ht="12.75" customHeight="1">
      <c r="A739" s="139"/>
      <c r="B739" s="139"/>
      <c r="C739" s="139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</row>
    <row r="740" spans="1:26" ht="12.75" customHeight="1">
      <c r="A740" s="139"/>
      <c r="B740" s="139"/>
      <c r="C740" s="139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</row>
    <row r="741" spans="1:26" ht="12.75" customHeight="1">
      <c r="A741" s="139"/>
      <c r="B741" s="139"/>
      <c r="C741" s="139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</row>
    <row r="742" spans="1:26" ht="12.75" customHeight="1">
      <c r="A742" s="139"/>
      <c r="B742" s="139"/>
      <c r="C742" s="139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</row>
    <row r="743" spans="1:26" ht="12.75" customHeight="1">
      <c r="A743" s="139"/>
      <c r="B743" s="139"/>
      <c r="C743" s="139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</row>
    <row r="744" spans="1:26" ht="12.75" customHeight="1">
      <c r="A744" s="139"/>
      <c r="B744" s="139"/>
      <c r="C744" s="139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</row>
    <row r="745" spans="1:26" ht="12.75" customHeight="1">
      <c r="A745" s="139"/>
      <c r="B745" s="139"/>
      <c r="C745" s="139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</row>
    <row r="746" spans="1:26" ht="12.75" customHeight="1">
      <c r="A746" s="139"/>
      <c r="B746" s="139"/>
      <c r="C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</row>
    <row r="747" spans="1:26" ht="12.75" customHeight="1">
      <c r="A747" s="139"/>
      <c r="B747" s="139"/>
      <c r="C747" s="139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</row>
    <row r="748" spans="1:26" ht="12.75" customHeight="1">
      <c r="A748" s="139"/>
      <c r="B748" s="139"/>
      <c r="C748" s="139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</row>
    <row r="749" spans="1:26" ht="12.75" customHeight="1">
      <c r="A749" s="139"/>
      <c r="B749" s="139"/>
      <c r="C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</row>
    <row r="750" spans="1:26" ht="12.75" customHeight="1">
      <c r="A750" s="139"/>
      <c r="B750" s="139"/>
      <c r="C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</row>
    <row r="751" spans="1:26" ht="12.75" customHeight="1">
      <c r="A751" s="139"/>
      <c r="B751" s="139"/>
      <c r="C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</row>
    <row r="752" spans="1:26" ht="12.75" customHeight="1">
      <c r="A752" s="139"/>
      <c r="B752" s="139"/>
      <c r="C752" s="139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</row>
    <row r="753" spans="1:26" ht="12.75" customHeight="1">
      <c r="A753" s="139"/>
      <c r="B753" s="139"/>
      <c r="C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</row>
    <row r="754" spans="1:26" ht="12.75" customHeight="1">
      <c r="A754" s="139"/>
      <c r="B754" s="139"/>
      <c r="C754" s="139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</row>
    <row r="755" spans="1:26" ht="12.75" customHeight="1">
      <c r="A755" s="139"/>
      <c r="B755" s="139"/>
      <c r="C755" s="139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</row>
    <row r="756" spans="1:26" ht="12.75" customHeight="1">
      <c r="A756" s="139"/>
      <c r="B756" s="139"/>
      <c r="C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</row>
    <row r="757" spans="1:26" ht="12.75" customHeight="1">
      <c r="A757" s="139"/>
      <c r="B757" s="139"/>
      <c r="C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</row>
    <row r="758" spans="1:26" ht="12.75" customHeight="1">
      <c r="A758" s="139"/>
      <c r="B758" s="139"/>
      <c r="C758" s="139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</row>
    <row r="759" spans="1:26" ht="12.75" customHeight="1">
      <c r="A759" s="139"/>
      <c r="B759" s="139"/>
      <c r="C759" s="139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</row>
    <row r="760" spans="1:26" ht="12.75" customHeight="1">
      <c r="A760" s="139"/>
      <c r="B760" s="139"/>
      <c r="C760" s="139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</row>
    <row r="761" spans="1:26" ht="12.75" customHeight="1">
      <c r="A761" s="139"/>
      <c r="B761" s="139"/>
      <c r="C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</row>
    <row r="762" spans="1:26" ht="12.75" customHeight="1">
      <c r="A762" s="139"/>
      <c r="B762" s="139"/>
      <c r="C762" s="139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</row>
    <row r="763" spans="1:26" ht="12.75" customHeight="1">
      <c r="A763" s="139"/>
      <c r="B763" s="139"/>
      <c r="C763" s="139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</row>
    <row r="764" spans="1:26" ht="12.75" customHeight="1">
      <c r="A764" s="139"/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</row>
    <row r="765" spans="1:26" ht="12.75" customHeight="1">
      <c r="A765" s="139"/>
      <c r="B765" s="139"/>
      <c r="C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</row>
    <row r="766" spans="1:26" ht="12.75" customHeight="1">
      <c r="A766" s="139"/>
      <c r="B766" s="139"/>
      <c r="C766" s="139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</row>
    <row r="767" spans="1:26" ht="12.75" customHeight="1">
      <c r="A767" s="139"/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</row>
    <row r="768" spans="1:26" ht="12.75" customHeight="1">
      <c r="A768" s="139"/>
      <c r="B768" s="139"/>
      <c r="C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</row>
    <row r="769" spans="1:26" ht="12.75" customHeight="1">
      <c r="A769" s="139"/>
      <c r="B769" s="139"/>
      <c r="C769" s="139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</row>
    <row r="770" spans="1:26" ht="12.75" customHeight="1">
      <c r="A770" s="139"/>
      <c r="B770" s="139"/>
      <c r="C770" s="139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</row>
    <row r="771" spans="1:26" ht="12.75" customHeight="1">
      <c r="A771" s="139"/>
      <c r="B771" s="139"/>
      <c r="C771" s="139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</row>
    <row r="772" spans="1:26" ht="12.75" customHeight="1">
      <c r="A772" s="139"/>
      <c r="B772" s="139"/>
      <c r="C772" s="139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</row>
    <row r="773" spans="1:26" ht="12.75" customHeight="1">
      <c r="A773" s="139"/>
      <c r="B773" s="139"/>
      <c r="C773" s="139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</row>
    <row r="774" spans="1:26" ht="12.75" customHeight="1">
      <c r="A774" s="139"/>
      <c r="B774" s="139"/>
      <c r="C774" s="139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</row>
    <row r="775" spans="1:26" ht="12.75" customHeight="1">
      <c r="A775" s="139"/>
      <c r="B775" s="139"/>
      <c r="C775" s="139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</row>
    <row r="776" spans="1:26" ht="12.75" customHeight="1">
      <c r="A776" s="139"/>
      <c r="B776" s="139"/>
      <c r="C776" s="139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</row>
    <row r="777" spans="1:26" ht="12.75" customHeight="1">
      <c r="A777" s="139"/>
      <c r="B777" s="139"/>
      <c r="C777" s="139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</row>
    <row r="778" spans="1:26" ht="12.75" customHeight="1">
      <c r="A778" s="139"/>
      <c r="B778" s="139"/>
      <c r="C778" s="139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</row>
    <row r="779" spans="1:26" ht="12.75" customHeight="1">
      <c r="A779" s="139"/>
      <c r="B779" s="139"/>
      <c r="C779" s="139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</row>
    <row r="780" spans="1:26" ht="12.75" customHeight="1">
      <c r="A780" s="139"/>
      <c r="B780" s="139"/>
      <c r="C780" s="139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</row>
    <row r="781" spans="1:26" ht="12.75" customHeight="1">
      <c r="A781" s="139"/>
      <c r="B781" s="139"/>
      <c r="C781" s="139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</row>
    <row r="782" spans="1:26" ht="12.75" customHeight="1">
      <c r="A782" s="139"/>
      <c r="B782" s="139"/>
      <c r="C782" s="139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</row>
    <row r="783" spans="1:26" ht="12.75" customHeight="1">
      <c r="A783" s="139"/>
      <c r="B783" s="139"/>
      <c r="C783" s="139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</row>
    <row r="784" spans="1:26" ht="12.75" customHeight="1">
      <c r="A784" s="139"/>
      <c r="B784" s="139"/>
      <c r="C784" s="139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</row>
    <row r="785" spans="1:26" ht="12.75" customHeight="1">
      <c r="A785" s="139"/>
      <c r="B785" s="139"/>
      <c r="C785" s="139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</row>
    <row r="786" spans="1:26" ht="12.75" customHeight="1">
      <c r="A786" s="139"/>
      <c r="B786" s="139"/>
      <c r="C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</row>
    <row r="787" spans="1:26" ht="12.75" customHeight="1">
      <c r="A787" s="139"/>
      <c r="B787" s="139"/>
      <c r="C787" s="139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</row>
    <row r="788" spans="1:26" ht="12.75" customHeight="1">
      <c r="A788" s="139"/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</row>
    <row r="789" spans="1:26" ht="12.75" customHeight="1">
      <c r="A789" s="139"/>
      <c r="B789" s="139"/>
      <c r="C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</row>
    <row r="790" spans="1:26" ht="12.75" customHeight="1">
      <c r="A790" s="139"/>
      <c r="B790" s="139"/>
      <c r="C790" s="139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</row>
    <row r="791" spans="1:26" ht="12.75" customHeight="1">
      <c r="A791" s="139"/>
      <c r="B791" s="139"/>
      <c r="C791" s="139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</row>
    <row r="792" spans="1:26" ht="12.75" customHeight="1">
      <c r="A792" s="139"/>
      <c r="B792" s="139"/>
      <c r="C792" s="139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</row>
    <row r="793" spans="1:26" ht="12.75" customHeight="1">
      <c r="A793" s="139"/>
      <c r="B793" s="139"/>
      <c r="C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</row>
    <row r="794" spans="1:26" ht="12.75" customHeight="1">
      <c r="A794" s="139"/>
      <c r="B794" s="139"/>
      <c r="C794" s="139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</row>
    <row r="795" spans="1:26" ht="12.75" customHeight="1">
      <c r="A795" s="139"/>
      <c r="B795" s="139"/>
      <c r="C795" s="139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</row>
    <row r="796" spans="1:26" ht="12.75" customHeight="1">
      <c r="A796" s="139"/>
      <c r="B796" s="139"/>
      <c r="C796" s="139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</row>
    <row r="797" spans="1:26" ht="12.75" customHeight="1">
      <c r="A797" s="139"/>
      <c r="B797" s="139"/>
      <c r="C797" s="139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</row>
    <row r="798" spans="1:26" ht="12.75" customHeight="1">
      <c r="A798" s="139"/>
      <c r="B798" s="139"/>
      <c r="C798" s="139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</row>
    <row r="799" spans="1:26" ht="12.75" customHeight="1">
      <c r="A799" s="139"/>
      <c r="B799" s="139"/>
      <c r="C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</row>
    <row r="800" spans="1:26" ht="12.75" customHeight="1">
      <c r="A800" s="139"/>
      <c r="B800" s="139"/>
      <c r="C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</row>
    <row r="801" spans="1:26" ht="12.75" customHeight="1">
      <c r="A801" s="139"/>
      <c r="B801" s="139"/>
      <c r="C801" s="139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</row>
    <row r="802" spans="1:26" ht="12.75" customHeight="1">
      <c r="A802" s="139"/>
      <c r="B802" s="139"/>
      <c r="C802" s="139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</row>
    <row r="803" spans="1:26" ht="12.75" customHeight="1">
      <c r="A803" s="139"/>
      <c r="B803" s="139"/>
      <c r="C803" s="139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</row>
    <row r="804" spans="1:26" ht="12.75" customHeight="1">
      <c r="A804" s="139"/>
      <c r="B804" s="139"/>
      <c r="C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</row>
    <row r="805" spans="1:26" ht="12.75" customHeight="1">
      <c r="A805" s="139"/>
      <c r="B805" s="139"/>
      <c r="C805" s="139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</row>
    <row r="806" spans="1:26" ht="12.75" customHeight="1">
      <c r="A806" s="139"/>
      <c r="B806" s="139"/>
      <c r="C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</row>
    <row r="807" spans="1:26" ht="12.75" customHeight="1">
      <c r="A807" s="139"/>
      <c r="B807" s="139"/>
      <c r="C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</row>
    <row r="808" spans="1:26" ht="12.75" customHeight="1">
      <c r="A808" s="139"/>
      <c r="B808" s="139"/>
      <c r="C808" s="139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</row>
    <row r="809" spans="1:26" ht="12.75" customHeight="1">
      <c r="A809" s="139"/>
      <c r="B809" s="139"/>
      <c r="C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</row>
    <row r="810" spans="1:26" ht="12.75" customHeight="1">
      <c r="A810" s="139"/>
      <c r="B810" s="139"/>
      <c r="C810" s="139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</row>
    <row r="811" spans="1:26" ht="12.75" customHeight="1">
      <c r="A811" s="139"/>
      <c r="B811" s="139"/>
      <c r="C811" s="139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</row>
    <row r="812" spans="1:26" ht="12.75" customHeight="1">
      <c r="A812" s="139"/>
      <c r="B812" s="139"/>
      <c r="C812" s="139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</row>
    <row r="813" spans="1:26" ht="12.75" customHeight="1">
      <c r="A813" s="139"/>
      <c r="B813" s="139"/>
      <c r="C813" s="139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</row>
    <row r="814" spans="1:26" ht="12.75" customHeight="1">
      <c r="A814" s="139"/>
      <c r="B814" s="139"/>
      <c r="C814" s="139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</row>
    <row r="815" spans="1:26" ht="12.75" customHeight="1">
      <c r="A815" s="139"/>
      <c r="B815" s="139"/>
      <c r="C815" s="139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</row>
    <row r="816" spans="1:26" ht="12.75" customHeight="1">
      <c r="A816" s="139"/>
      <c r="B816" s="139"/>
      <c r="C816" s="139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</row>
    <row r="817" spans="1:26" ht="12.75" customHeight="1">
      <c r="A817" s="139"/>
      <c r="B817" s="139"/>
      <c r="C817" s="139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</row>
    <row r="818" spans="1:26" ht="12.75" customHeight="1">
      <c r="A818" s="139"/>
      <c r="B818" s="139"/>
      <c r="C818" s="139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</row>
    <row r="819" spans="1:26" ht="12.75" customHeight="1">
      <c r="A819" s="139"/>
      <c r="B819" s="139"/>
      <c r="C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</row>
    <row r="820" spans="1:26" ht="12.75" customHeight="1">
      <c r="A820" s="139"/>
      <c r="B820" s="139"/>
      <c r="C820" s="139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</row>
    <row r="821" spans="1:26" ht="12.75" customHeight="1">
      <c r="A821" s="139"/>
      <c r="B821" s="139"/>
      <c r="C821" s="139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</row>
    <row r="822" spans="1:26" ht="12.75" customHeight="1">
      <c r="A822" s="139"/>
      <c r="B822" s="139"/>
      <c r="C822" s="139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</row>
    <row r="823" spans="1:26" ht="12.75" customHeight="1">
      <c r="A823" s="139"/>
      <c r="B823" s="139"/>
      <c r="C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</row>
    <row r="824" spans="1:26" ht="12.75" customHeight="1">
      <c r="A824" s="139"/>
      <c r="B824" s="139"/>
      <c r="C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</row>
    <row r="825" spans="1:26" ht="12.75" customHeight="1">
      <c r="A825" s="139"/>
      <c r="B825" s="139"/>
      <c r="C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</row>
    <row r="826" spans="1:26" ht="12.75" customHeight="1">
      <c r="A826" s="139"/>
      <c r="B826" s="139"/>
      <c r="C826" s="139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</row>
    <row r="827" spans="1:26" ht="12.75" customHeight="1">
      <c r="A827" s="139"/>
      <c r="B827" s="139"/>
      <c r="C827" s="139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</row>
    <row r="828" spans="1:26" ht="12.75" customHeight="1">
      <c r="A828" s="139"/>
      <c r="B828" s="139"/>
      <c r="C828" s="139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</row>
    <row r="829" spans="1:26" ht="12.75" customHeight="1">
      <c r="A829" s="139"/>
      <c r="B829" s="139"/>
      <c r="C829" s="139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</row>
    <row r="830" spans="1:26" ht="12.75" customHeight="1">
      <c r="A830" s="139"/>
      <c r="B830" s="139"/>
      <c r="C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</row>
    <row r="831" spans="1:26" ht="12.75" customHeight="1">
      <c r="A831" s="139"/>
      <c r="B831" s="139"/>
      <c r="C831" s="139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</row>
    <row r="832" spans="1:26" ht="12.75" customHeight="1">
      <c r="A832" s="139"/>
      <c r="B832" s="139"/>
      <c r="C832" s="139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</row>
    <row r="833" spans="1:26" ht="12.75" customHeight="1">
      <c r="A833" s="139"/>
      <c r="B833" s="139"/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</row>
    <row r="834" spans="1:26" ht="12.75" customHeight="1">
      <c r="A834" s="139"/>
      <c r="B834" s="139"/>
      <c r="C834" s="139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</row>
    <row r="835" spans="1:26" ht="12.75" customHeight="1">
      <c r="A835" s="139"/>
      <c r="B835" s="139"/>
      <c r="C835" s="139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</row>
    <row r="836" spans="1:26" ht="12.75" customHeight="1">
      <c r="A836" s="139"/>
      <c r="B836" s="139"/>
      <c r="C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</row>
    <row r="837" spans="1:26" ht="12.75" customHeight="1">
      <c r="A837" s="139"/>
      <c r="B837" s="139"/>
      <c r="C837" s="139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</row>
    <row r="838" spans="1:26" ht="12.75" customHeight="1">
      <c r="A838" s="139"/>
      <c r="B838" s="139"/>
      <c r="C838" s="139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</row>
    <row r="839" spans="1:26" ht="12.75" customHeight="1">
      <c r="A839" s="139"/>
      <c r="B839" s="139"/>
      <c r="C839" s="139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</row>
    <row r="840" spans="1:26" ht="12.75" customHeight="1">
      <c r="A840" s="139"/>
      <c r="B840" s="139"/>
      <c r="C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</row>
    <row r="841" spans="1:26" ht="12.75" customHeight="1">
      <c r="A841" s="139"/>
      <c r="B841" s="139"/>
      <c r="C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</row>
    <row r="842" spans="1:26" ht="12.75" customHeight="1">
      <c r="A842" s="139"/>
      <c r="B842" s="139"/>
      <c r="C842" s="139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</row>
    <row r="843" spans="1:26" ht="12.75" customHeight="1">
      <c r="A843" s="139"/>
      <c r="B843" s="139"/>
      <c r="C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</row>
    <row r="844" spans="1:26" ht="12.75" customHeight="1">
      <c r="A844" s="139"/>
      <c r="B844" s="139"/>
      <c r="C844" s="139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</row>
    <row r="845" spans="1:26" ht="12.75" customHeight="1">
      <c r="A845" s="139"/>
      <c r="B845" s="139"/>
      <c r="C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</row>
    <row r="846" spans="1:26" ht="12.75" customHeight="1">
      <c r="A846" s="139"/>
      <c r="B846" s="139"/>
      <c r="C846" s="139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</row>
    <row r="847" spans="1:26" ht="12.75" customHeight="1">
      <c r="A847" s="139"/>
      <c r="B847" s="139"/>
      <c r="C847" s="139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</row>
    <row r="848" spans="1:26" ht="12.75" customHeight="1">
      <c r="A848" s="139"/>
      <c r="B848" s="139"/>
      <c r="C848" s="139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</row>
    <row r="849" spans="1:26" ht="12.75" customHeight="1">
      <c r="A849" s="139"/>
      <c r="B849" s="139"/>
      <c r="C849" s="139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</row>
    <row r="850" spans="1:26" ht="12.75" customHeight="1">
      <c r="A850" s="139"/>
      <c r="B850" s="139"/>
      <c r="C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</row>
    <row r="851" spans="1:26" ht="12.75" customHeight="1">
      <c r="A851" s="139"/>
      <c r="B851" s="139"/>
      <c r="C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</row>
    <row r="852" spans="1:26" ht="12.75" customHeight="1">
      <c r="A852" s="139"/>
      <c r="B852" s="139"/>
      <c r="C852" s="139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</row>
    <row r="853" spans="1:26" ht="12.75" customHeight="1">
      <c r="A853" s="139"/>
      <c r="B853" s="139"/>
      <c r="C853" s="139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</row>
    <row r="854" spans="1:26" ht="12.75" customHeight="1">
      <c r="A854" s="139"/>
      <c r="B854" s="139"/>
      <c r="C854" s="139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</row>
    <row r="855" spans="1:26" ht="12.75" customHeight="1">
      <c r="A855" s="139"/>
      <c r="B855" s="139"/>
      <c r="C855" s="139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</row>
    <row r="856" spans="1:26" ht="12.75" customHeight="1">
      <c r="A856" s="139"/>
      <c r="B856" s="139"/>
      <c r="C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</row>
    <row r="857" spans="1:26" ht="12.75" customHeight="1">
      <c r="A857" s="139"/>
      <c r="B857" s="139"/>
      <c r="C857" s="139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</row>
    <row r="858" spans="1:26" ht="12.75" customHeight="1">
      <c r="A858" s="139"/>
      <c r="B858" s="139"/>
      <c r="C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</row>
    <row r="859" spans="1:26" ht="12.75" customHeight="1">
      <c r="A859" s="139"/>
      <c r="B859" s="139"/>
      <c r="C859" s="139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</row>
    <row r="860" spans="1:26" ht="12.75" customHeight="1">
      <c r="A860" s="139"/>
      <c r="B860" s="139"/>
      <c r="C860" s="139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</row>
    <row r="861" spans="1:26" ht="12.75" customHeight="1">
      <c r="A861" s="139"/>
      <c r="B861" s="139"/>
      <c r="C861" s="139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</row>
    <row r="862" spans="1:26" ht="12.75" customHeight="1">
      <c r="A862" s="139"/>
      <c r="B862" s="139"/>
      <c r="C862" s="139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</row>
    <row r="863" spans="1:26" ht="12.75" customHeight="1">
      <c r="A863" s="139"/>
      <c r="B863" s="139"/>
      <c r="C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</row>
    <row r="864" spans="1:26" ht="12.75" customHeight="1">
      <c r="A864" s="139"/>
      <c r="B864" s="139"/>
      <c r="C864" s="139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</row>
    <row r="865" spans="1:26" ht="12.75" customHeight="1">
      <c r="A865" s="139"/>
      <c r="B865" s="139"/>
      <c r="C865" s="139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</row>
    <row r="866" spans="1:26" ht="12.75" customHeight="1">
      <c r="A866" s="139"/>
      <c r="B866" s="139"/>
      <c r="C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</row>
    <row r="867" spans="1:26" ht="12.75" customHeight="1">
      <c r="A867" s="139"/>
      <c r="B867" s="139"/>
      <c r="C867" s="139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</row>
    <row r="868" spans="1:26" ht="12.75" customHeight="1">
      <c r="A868" s="139"/>
      <c r="B868" s="139"/>
      <c r="C868" s="139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</row>
    <row r="869" spans="1:26" ht="12.75" customHeight="1">
      <c r="A869" s="139"/>
      <c r="B869" s="139"/>
      <c r="C869" s="139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</row>
    <row r="870" spans="1:26" ht="12.75" customHeight="1">
      <c r="A870" s="139"/>
      <c r="B870" s="139"/>
      <c r="C870" s="139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</row>
    <row r="871" spans="1:26" ht="12.75" customHeight="1">
      <c r="A871" s="139"/>
      <c r="B871" s="139"/>
      <c r="C871" s="139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</row>
    <row r="872" spans="1:26" ht="12.75" customHeight="1">
      <c r="A872" s="139"/>
      <c r="B872" s="139"/>
      <c r="C872" s="139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</row>
    <row r="873" spans="1:26" ht="12.75" customHeight="1">
      <c r="A873" s="139"/>
      <c r="B873" s="139"/>
      <c r="C873" s="139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</row>
    <row r="874" spans="1:26" ht="12.75" customHeight="1">
      <c r="A874" s="139"/>
      <c r="B874" s="139"/>
      <c r="C874" s="139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</row>
    <row r="875" spans="1:26" ht="12.75" customHeight="1">
      <c r="A875" s="139"/>
      <c r="B875" s="139"/>
      <c r="C875" s="139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</row>
    <row r="876" spans="1:26" ht="12.75" customHeight="1">
      <c r="A876" s="139"/>
      <c r="B876" s="139"/>
      <c r="C876" s="139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</row>
    <row r="877" spans="1:26" ht="12.75" customHeight="1">
      <c r="A877" s="139"/>
      <c r="B877" s="139"/>
      <c r="C877" s="139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</row>
    <row r="878" spans="1:26" ht="12.75" customHeight="1">
      <c r="A878" s="139"/>
      <c r="B878" s="139"/>
      <c r="C878" s="139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</row>
    <row r="879" spans="1:26" ht="12.75" customHeight="1">
      <c r="A879" s="139"/>
      <c r="B879" s="139"/>
      <c r="C879" s="139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</row>
    <row r="880" spans="1:26" ht="12.75" customHeight="1">
      <c r="A880" s="139"/>
      <c r="B880" s="139"/>
      <c r="C880" s="139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</row>
    <row r="881" spans="1:26" ht="12.75" customHeight="1">
      <c r="A881" s="139"/>
      <c r="B881" s="139"/>
      <c r="C881" s="139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</row>
    <row r="882" spans="1:26" ht="12.75" customHeight="1">
      <c r="A882" s="139"/>
      <c r="B882" s="139"/>
      <c r="C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</row>
    <row r="883" spans="1:26" ht="12.75" customHeight="1">
      <c r="A883" s="139"/>
      <c r="B883" s="139"/>
      <c r="C883" s="139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</row>
    <row r="884" spans="1:26" ht="12.75" customHeight="1">
      <c r="A884" s="139"/>
      <c r="B884" s="139"/>
      <c r="C884" s="139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</row>
    <row r="885" spans="1:26" ht="12.75" customHeight="1">
      <c r="A885" s="139"/>
      <c r="B885" s="139"/>
      <c r="C885" s="139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</row>
    <row r="886" spans="1:26" ht="12.75" customHeight="1">
      <c r="A886" s="139"/>
      <c r="B886" s="139"/>
      <c r="C886" s="139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</row>
    <row r="887" spans="1:26" ht="12.75" customHeight="1">
      <c r="A887" s="139"/>
      <c r="B887" s="139"/>
      <c r="C887" s="139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</row>
    <row r="888" spans="1:26" ht="12.75" customHeight="1">
      <c r="A888" s="139"/>
      <c r="B888" s="139"/>
      <c r="C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</row>
    <row r="889" spans="1:26" ht="12.75" customHeight="1">
      <c r="A889" s="139"/>
      <c r="B889" s="139"/>
      <c r="C889" s="139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</row>
    <row r="890" spans="1:26" ht="12.75" customHeight="1">
      <c r="A890" s="139"/>
      <c r="B890" s="139"/>
      <c r="C890" s="139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</row>
    <row r="891" spans="1:26" ht="12.75" customHeight="1">
      <c r="A891" s="139"/>
      <c r="B891" s="139"/>
      <c r="C891" s="139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</row>
    <row r="892" spans="1:26" ht="12.75" customHeight="1">
      <c r="A892" s="139"/>
      <c r="B892" s="139"/>
      <c r="C892" s="139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</row>
    <row r="893" spans="1:26" ht="12.75" customHeight="1">
      <c r="A893" s="139"/>
      <c r="B893" s="139"/>
      <c r="C893" s="139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</row>
    <row r="894" spans="1:26" ht="12.75" customHeight="1">
      <c r="A894" s="139"/>
      <c r="B894" s="139"/>
      <c r="C894" s="139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</row>
    <row r="895" spans="1:26" ht="12.75" customHeight="1">
      <c r="A895" s="139"/>
      <c r="B895" s="139"/>
      <c r="C895" s="139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</row>
    <row r="896" spans="1:26" ht="12.75" customHeight="1">
      <c r="A896" s="139"/>
      <c r="B896" s="139"/>
      <c r="C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</row>
    <row r="897" spans="1:26" ht="12.75" customHeight="1">
      <c r="A897" s="139"/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</row>
    <row r="898" spans="1:26" ht="12.75" customHeight="1">
      <c r="A898" s="139"/>
      <c r="B898" s="139"/>
      <c r="C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</row>
    <row r="899" spans="1:26" ht="12.75" customHeight="1">
      <c r="A899" s="139"/>
      <c r="B899" s="139"/>
      <c r="C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</row>
    <row r="900" spans="1:26" ht="12.75" customHeight="1">
      <c r="A900" s="139"/>
      <c r="B900" s="139"/>
      <c r="C900" s="139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</row>
    <row r="901" spans="1:26" ht="12.75" customHeight="1">
      <c r="A901" s="139"/>
      <c r="B901" s="139"/>
      <c r="C901" s="139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</row>
    <row r="902" spans="1:26" ht="12.75" customHeight="1">
      <c r="A902" s="139"/>
      <c r="B902" s="139"/>
      <c r="C902" s="139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</row>
    <row r="903" spans="1:26" ht="12.75" customHeight="1">
      <c r="A903" s="139"/>
      <c r="B903" s="139"/>
      <c r="C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</row>
    <row r="904" spans="1:26" ht="12.75" customHeight="1">
      <c r="A904" s="139"/>
      <c r="B904" s="139"/>
      <c r="C904" s="139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</row>
    <row r="905" spans="1:26" ht="12.75" customHeight="1">
      <c r="A905" s="139"/>
      <c r="B905" s="139"/>
      <c r="C905" s="139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</row>
    <row r="906" spans="1:26" ht="12.75" customHeight="1">
      <c r="A906" s="139"/>
      <c r="B906" s="139"/>
      <c r="C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</row>
    <row r="907" spans="1:26" ht="12.75" customHeight="1">
      <c r="A907" s="139"/>
      <c r="B907" s="139"/>
      <c r="C907" s="139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</row>
    <row r="908" spans="1:26" ht="12.75" customHeight="1">
      <c r="A908" s="139"/>
      <c r="B908" s="139"/>
      <c r="C908" s="139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</row>
    <row r="909" spans="1:26" ht="12.75" customHeight="1">
      <c r="A909" s="139"/>
      <c r="B909" s="139"/>
      <c r="C909" s="139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</row>
    <row r="910" spans="1:26" ht="12.75" customHeight="1">
      <c r="A910" s="139"/>
      <c r="B910" s="139"/>
      <c r="C910" s="139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</row>
    <row r="911" spans="1:26" ht="12.75" customHeight="1">
      <c r="A911" s="139"/>
      <c r="B911" s="139"/>
      <c r="C911" s="139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</row>
    <row r="912" spans="1:26" ht="12.75" customHeight="1">
      <c r="A912" s="139"/>
      <c r="B912" s="139"/>
      <c r="C912" s="139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</row>
    <row r="913" spans="1:26" ht="12.75" customHeight="1">
      <c r="A913" s="139"/>
      <c r="B913" s="139"/>
      <c r="C913" s="139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</row>
    <row r="914" spans="1:26" ht="12.75" customHeight="1">
      <c r="A914" s="139"/>
      <c r="B914" s="139"/>
      <c r="C914" s="139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</row>
    <row r="915" spans="1:26" ht="12.75" customHeight="1">
      <c r="A915" s="139"/>
      <c r="B915" s="139"/>
      <c r="C915" s="139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</row>
    <row r="916" spans="1:26" ht="12.75" customHeight="1">
      <c r="A916" s="139"/>
      <c r="B916" s="139"/>
      <c r="C916" s="139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</row>
    <row r="917" spans="1:26" ht="12.75" customHeight="1">
      <c r="A917" s="139"/>
      <c r="B917" s="139"/>
      <c r="C917" s="139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</row>
    <row r="918" spans="1:26" ht="12.75" customHeight="1">
      <c r="A918" s="139"/>
      <c r="B918" s="139"/>
      <c r="C918" s="139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</row>
    <row r="919" spans="1:26" ht="12.75" customHeight="1">
      <c r="A919" s="139"/>
      <c r="B919" s="139"/>
      <c r="C919" s="139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</row>
    <row r="920" spans="1:26" ht="12.75" customHeight="1">
      <c r="A920" s="139"/>
      <c r="B920" s="139"/>
      <c r="C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</row>
    <row r="921" spans="1:26" ht="12.75" customHeight="1">
      <c r="A921" s="139"/>
      <c r="B921" s="139"/>
      <c r="C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</row>
    <row r="922" spans="1:26" ht="12.75" customHeight="1">
      <c r="A922" s="139"/>
      <c r="B922" s="139"/>
      <c r="C922" s="139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</row>
    <row r="923" spans="1:26" ht="12.75" customHeight="1">
      <c r="A923" s="139"/>
      <c r="B923" s="139"/>
      <c r="C923" s="139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</row>
    <row r="924" spans="1:26" ht="12.75" customHeight="1">
      <c r="A924" s="139"/>
      <c r="B924" s="139"/>
      <c r="C924" s="139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</row>
    <row r="925" spans="1:26" ht="12.75" customHeight="1">
      <c r="A925" s="139"/>
      <c r="B925" s="139"/>
      <c r="C925" s="139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</row>
    <row r="926" spans="1:26" ht="12.75" customHeight="1">
      <c r="A926" s="139"/>
      <c r="B926" s="139"/>
      <c r="C926" s="139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</row>
    <row r="927" spans="1:26" ht="12.75" customHeight="1">
      <c r="A927" s="139"/>
      <c r="B927" s="139"/>
      <c r="C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</row>
    <row r="928" spans="1:26" ht="12.75" customHeight="1">
      <c r="A928" s="139"/>
      <c r="B928" s="139"/>
      <c r="C928" s="139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</row>
    <row r="929" spans="1:26" ht="12.75" customHeight="1">
      <c r="A929" s="139"/>
      <c r="B929" s="139"/>
      <c r="C929" s="139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</row>
    <row r="930" spans="1:26" ht="12.75" customHeight="1">
      <c r="A930" s="139"/>
      <c r="B930" s="139"/>
      <c r="C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</row>
    <row r="931" spans="1:26" ht="12.75" customHeight="1">
      <c r="A931" s="139"/>
      <c r="B931" s="139"/>
      <c r="C931" s="139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</row>
    <row r="932" spans="1:26" ht="12.75" customHeight="1">
      <c r="A932" s="139"/>
      <c r="B932" s="139"/>
      <c r="C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</row>
    <row r="933" spans="1:26" ht="12.75" customHeight="1">
      <c r="A933" s="139"/>
      <c r="B933" s="139"/>
      <c r="C933" s="139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</row>
    <row r="934" spans="1:26" ht="12.75" customHeight="1">
      <c r="A934" s="139"/>
      <c r="B934" s="139"/>
      <c r="C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</row>
    <row r="935" spans="1:26" ht="12.75" customHeight="1">
      <c r="A935" s="139"/>
      <c r="B935" s="139"/>
      <c r="C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</row>
    <row r="936" spans="1:26" ht="12.75" customHeight="1">
      <c r="A936" s="139"/>
      <c r="B936" s="139"/>
      <c r="C936" s="139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</row>
    <row r="937" spans="1:26" ht="12.75" customHeight="1">
      <c r="A937" s="139"/>
      <c r="B937" s="139"/>
      <c r="C937" s="139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</row>
    <row r="938" spans="1:26" ht="12.75" customHeight="1">
      <c r="A938" s="139"/>
      <c r="B938" s="139"/>
      <c r="C938" s="139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</row>
    <row r="939" spans="1:26" ht="12.75" customHeight="1">
      <c r="A939" s="139"/>
      <c r="B939" s="139"/>
      <c r="C939" s="139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</row>
    <row r="940" spans="1:26" ht="12.75" customHeight="1">
      <c r="A940" s="139"/>
      <c r="B940" s="139"/>
      <c r="C940" s="139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</row>
    <row r="941" spans="1:26" ht="12.75" customHeight="1">
      <c r="A941" s="139"/>
      <c r="B941" s="139"/>
      <c r="C941" s="139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</row>
    <row r="942" spans="1:26" ht="12.75" customHeight="1">
      <c r="A942" s="139"/>
      <c r="B942" s="139"/>
      <c r="C942" s="139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</row>
    <row r="943" spans="1:26" ht="12.75" customHeight="1">
      <c r="A943" s="139"/>
      <c r="B943" s="139"/>
      <c r="C943" s="139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</row>
    <row r="944" spans="1:26" ht="12.75" customHeight="1">
      <c r="A944" s="139"/>
      <c r="B944" s="139"/>
      <c r="C944" s="139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</row>
    <row r="945" spans="1:26" ht="12.75" customHeight="1">
      <c r="A945" s="139"/>
      <c r="B945" s="139"/>
      <c r="C945" s="139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</row>
    <row r="946" spans="1:26" ht="12.75" customHeight="1">
      <c r="A946" s="139"/>
      <c r="B946" s="139"/>
      <c r="C946" s="139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</row>
    <row r="947" spans="1:26" ht="12.75" customHeight="1">
      <c r="A947" s="139"/>
      <c r="B947" s="139"/>
      <c r="C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</row>
    <row r="948" spans="1:26" ht="12.75" customHeight="1">
      <c r="A948" s="139"/>
      <c r="B948" s="139"/>
      <c r="C948" s="139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</row>
    <row r="949" spans="1:26" ht="12.75" customHeight="1">
      <c r="A949" s="139"/>
      <c r="B949" s="139"/>
      <c r="C949" s="139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</row>
    <row r="950" spans="1:26" ht="12.75" customHeight="1">
      <c r="A950" s="139"/>
      <c r="B950" s="139"/>
      <c r="C950" s="139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</row>
    <row r="951" spans="1:26" ht="12.75" customHeight="1">
      <c r="A951" s="139"/>
      <c r="B951" s="139"/>
      <c r="C951" s="139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</row>
    <row r="952" spans="1:26" ht="12.75" customHeight="1">
      <c r="A952" s="139"/>
      <c r="B952" s="139"/>
      <c r="C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</row>
    <row r="953" spans="1:26" ht="12.75" customHeight="1">
      <c r="A953" s="139"/>
      <c r="B953" s="139"/>
      <c r="C953" s="139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</row>
    <row r="954" spans="1:26" ht="12.75" customHeight="1">
      <c r="A954" s="139"/>
      <c r="B954" s="139"/>
      <c r="C954" s="139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</row>
    <row r="955" spans="1:26" ht="12.75" customHeight="1">
      <c r="A955" s="139"/>
      <c r="B955" s="139"/>
      <c r="C955" s="139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</row>
    <row r="956" spans="1:26" ht="12.75" customHeight="1">
      <c r="A956" s="139"/>
      <c r="B956" s="139"/>
      <c r="C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</row>
    <row r="957" spans="1:26" ht="12.75" customHeight="1">
      <c r="A957" s="139"/>
      <c r="B957" s="139"/>
      <c r="C957" s="139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</row>
    <row r="958" spans="1:26" ht="12.75" customHeight="1">
      <c r="A958" s="139"/>
      <c r="B958" s="139"/>
      <c r="C958" s="139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</row>
    <row r="959" spans="1:26" ht="12.75" customHeight="1">
      <c r="A959" s="139"/>
      <c r="B959" s="139"/>
      <c r="C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</row>
    <row r="960" spans="1:26" ht="12.75" customHeight="1">
      <c r="A960" s="139"/>
      <c r="B960" s="139"/>
      <c r="C960" s="139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</row>
    <row r="961" spans="1:26" ht="12.75" customHeight="1">
      <c r="A961" s="139"/>
      <c r="B961" s="139"/>
      <c r="C961" s="139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</row>
    <row r="962" spans="1:26" ht="12.75" customHeight="1">
      <c r="A962" s="139"/>
      <c r="B962" s="139"/>
      <c r="C962" s="139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</row>
    <row r="963" spans="1:26" ht="12.75" customHeight="1">
      <c r="A963" s="139"/>
      <c r="B963" s="139"/>
      <c r="C963" s="139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</row>
    <row r="964" spans="1:26" ht="12.75" customHeight="1">
      <c r="A964" s="139"/>
      <c r="B964" s="139"/>
      <c r="C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</row>
    <row r="965" spans="1:26" ht="12.75" customHeight="1">
      <c r="A965" s="139"/>
      <c r="B965" s="139"/>
      <c r="C965" s="139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</row>
    <row r="966" spans="1:26" ht="12.75" customHeight="1">
      <c r="A966" s="139"/>
      <c r="B966" s="139"/>
      <c r="C966" s="139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</row>
    <row r="967" spans="1:26" ht="12.75" customHeight="1">
      <c r="A967" s="139"/>
      <c r="B967" s="139"/>
      <c r="C967" s="139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</row>
    <row r="968" spans="1:26" ht="12.75" customHeight="1">
      <c r="A968" s="139"/>
      <c r="B968" s="139"/>
      <c r="C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</row>
    <row r="969" spans="1:26" ht="12.75" customHeight="1">
      <c r="A969" s="139"/>
      <c r="B969" s="139"/>
      <c r="C969" s="139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</row>
    <row r="970" spans="1:26" ht="12.75" customHeight="1">
      <c r="A970" s="139"/>
      <c r="B970" s="139"/>
      <c r="C970" s="139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</row>
    <row r="971" spans="1:26" ht="12.75" customHeight="1">
      <c r="A971" s="139"/>
      <c r="B971" s="139"/>
      <c r="C971" s="139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</row>
    <row r="972" spans="1:26" ht="12.75" customHeight="1">
      <c r="A972" s="139"/>
      <c r="B972" s="139"/>
      <c r="C972" s="139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</row>
    <row r="973" spans="1:26" ht="12.75" customHeight="1">
      <c r="A973" s="139"/>
      <c r="B973" s="139"/>
      <c r="C973" s="139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</row>
    <row r="974" spans="1:26" ht="12.75" customHeight="1">
      <c r="A974" s="139"/>
      <c r="B974" s="139"/>
      <c r="C974" s="139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</row>
    <row r="975" spans="1:26" ht="12.75" customHeight="1">
      <c r="A975" s="139"/>
      <c r="B975" s="139"/>
      <c r="C975" s="139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</row>
    <row r="976" spans="1:26" ht="12.75" customHeight="1">
      <c r="A976" s="139"/>
      <c r="B976" s="139"/>
      <c r="C976" s="139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</row>
    <row r="977" spans="1:26" ht="12.75" customHeight="1">
      <c r="A977" s="139"/>
      <c r="B977" s="139"/>
      <c r="C977" s="139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</row>
    <row r="978" spans="1:26" ht="12.75" customHeight="1">
      <c r="A978" s="139"/>
      <c r="B978" s="139"/>
      <c r="C978" s="139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</row>
    <row r="979" spans="1:26" ht="12.75" customHeight="1">
      <c r="A979" s="139"/>
      <c r="B979" s="139"/>
      <c r="C979" s="139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</row>
    <row r="980" spans="1:26" ht="12.75" customHeight="1">
      <c r="A980" s="139"/>
      <c r="B980" s="139"/>
      <c r="C980" s="139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</row>
    <row r="981" spans="1:26" ht="12.75" customHeight="1">
      <c r="A981" s="139"/>
      <c r="B981" s="139"/>
      <c r="C981" s="139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</row>
    <row r="982" spans="1:26" ht="12.75" customHeight="1">
      <c r="A982" s="139"/>
      <c r="B982" s="139"/>
      <c r="C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</row>
    <row r="983" spans="1:26" ht="12.75" customHeight="1">
      <c r="A983" s="139"/>
      <c r="B983" s="139"/>
      <c r="C983" s="139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</row>
    <row r="984" spans="1:26" ht="12.75" customHeight="1">
      <c r="A984" s="139"/>
      <c r="B984" s="139"/>
      <c r="C984" s="139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</row>
    <row r="985" spans="1:26" ht="12.75" customHeight="1">
      <c r="A985" s="139"/>
      <c r="B985" s="139"/>
      <c r="C985" s="139"/>
      <c r="D985" s="139"/>
      <c r="E985" s="139"/>
      <c r="F985" s="139"/>
      <c r="G985" s="139"/>
      <c r="H985" s="139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</row>
    <row r="986" spans="1:26" ht="12.75" customHeight="1">
      <c r="A986" s="139"/>
      <c r="B986" s="139"/>
      <c r="C986" s="139"/>
      <c r="D986" s="139"/>
      <c r="E986" s="139"/>
      <c r="F986" s="139"/>
      <c r="G986" s="139"/>
      <c r="H986" s="139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</row>
    <row r="987" spans="1:26" ht="12.75" customHeight="1">
      <c r="A987" s="139"/>
      <c r="B987" s="139"/>
      <c r="C987" s="139"/>
      <c r="D987" s="139"/>
      <c r="E987" s="139"/>
      <c r="F987" s="139"/>
      <c r="G987" s="139"/>
      <c r="H987" s="139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</row>
    <row r="988" spans="1:26" ht="12.75" customHeight="1">
      <c r="A988" s="139"/>
      <c r="B988" s="139"/>
      <c r="C988" s="139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</row>
    <row r="989" spans="1:26" ht="12.75" customHeight="1">
      <c r="A989" s="139"/>
      <c r="B989" s="139"/>
      <c r="C989" s="139"/>
      <c r="D989" s="139"/>
      <c r="E989" s="139"/>
      <c r="F989" s="139"/>
      <c r="G989" s="139"/>
      <c r="H989" s="139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</row>
    <row r="990" spans="1:26" ht="12.75" customHeight="1">
      <c r="A990" s="139"/>
      <c r="B990" s="139"/>
      <c r="C990" s="139"/>
      <c r="D990" s="139"/>
      <c r="E990" s="139"/>
      <c r="F990" s="139"/>
      <c r="G990" s="139"/>
      <c r="H990" s="139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</row>
    <row r="991" spans="1:26" ht="12.75" customHeight="1">
      <c r="A991" s="139"/>
      <c r="B991" s="139"/>
      <c r="C991" s="139"/>
      <c r="D991" s="139"/>
      <c r="E991" s="139"/>
      <c r="F991" s="139"/>
      <c r="G991" s="139"/>
      <c r="H991" s="139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</row>
    <row r="992" spans="1:26" ht="12.75" customHeight="1">
      <c r="A992" s="139"/>
      <c r="B992" s="139"/>
      <c r="C992" s="139"/>
      <c r="D992" s="139"/>
      <c r="E992" s="139"/>
      <c r="F992" s="139"/>
      <c r="G992" s="139"/>
      <c r="H992" s="139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</row>
    <row r="993" spans="1:26" ht="12.75" customHeight="1">
      <c r="A993" s="139"/>
      <c r="B993" s="139"/>
      <c r="C993" s="139"/>
      <c r="D993" s="139"/>
      <c r="E993" s="139"/>
      <c r="F993" s="139"/>
      <c r="G993" s="139"/>
      <c r="H993" s="139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</row>
    <row r="994" spans="1:26" ht="12.75" customHeight="1">
      <c r="A994" s="139"/>
      <c r="B994" s="139"/>
      <c r="C994" s="139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</row>
    <row r="995" spans="1:26" ht="12.75" customHeight="1">
      <c r="A995" s="139"/>
      <c r="B995" s="139"/>
      <c r="C995" s="139"/>
      <c r="D995" s="139"/>
      <c r="E995" s="139"/>
      <c r="F995" s="139"/>
      <c r="G995" s="139"/>
      <c r="H995" s="139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</row>
    <row r="996" spans="1:26" ht="12.75" customHeight="1">
      <c r="A996" s="139"/>
      <c r="B996" s="139"/>
      <c r="C996" s="139"/>
      <c r="D996" s="139"/>
      <c r="E996" s="139"/>
      <c r="F996" s="139"/>
      <c r="G996" s="139"/>
      <c r="H996" s="139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</row>
    <row r="997" spans="1:26" ht="12.75" customHeight="1">
      <c r="A997" s="139"/>
      <c r="B997" s="139"/>
      <c r="C997" s="139"/>
      <c r="D997" s="139"/>
      <c r="E997" s="139"/>
      <c r="F997" s="139"/>
      <c r="G997" s="139"/>
      <c r="H997" s="139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</row>
    <row r="998" spans="1:26" ht="12.75" customHeight="1">
      <c r="A998" s="139"/>
      <c r="B998" s="139"/>
      <c r="C998" s="139"/>
      <c r="D998" s="139"/>
      <c r="E998" s="139"/>
      <c r="F998" s="139"/>
      <c r="G998" s="139"/>
      <c r="H998" s="139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</row>
    <row r="999" spans="1:26" ht="12.75" customHeight="1">
      <c r="A999" s="139"/>
      <c r="B999" s="139"/>
      <c r="C999" s="139"/>
      <c r="D999" s="139"/>
      <c r="E999" s="139"/>
      <c r="F999" s="139"/>
      <c r="G999" s="139"/>
      <c r="H999" s="139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</row>
    <row r="1000" spans="1:26" ht="12.75" customHeight="1">
      <c r="A1000" s="139"/>
      <c r="B1000" s="139"/>
      <c r="C1000" s="139"/>
      <c r="D1000" s="139"/>
      <c r="E1000" s="139"/>
      <c r="F1000" s="139"/>
      <c r="G1000" s="139"/>
      <c r="H1000" s="139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</row>
  </sheetData>
  <mergeCells count="258">
    <mergeCell ref="L366:L375"/>
    <mergeCell ref="L262:L271"/>
    <mergeCell ref="L272:L281"/>
    <mergeCell ref="L282:L291"/>
    <mergeCell ref="L293:L302"/>
    <mergeCell ref="L303:L312"/>
    <mergeCell ref="L313:L322"/>
    <mergeCell ref="L324:L333"/>
    <mergeCell ref="L190:L199"/>
    <mergeCell ref="L200:L209"/>
    <mergeCell ref="L210:L219"/>
    <mergeCell ref="L221:L230"/>
    <mergeCell ref="L231:L240"/>
    <mergeCell ref="L241:L250"/>
    <mergeCell ref="L251:L260"/>
    <mergeCell ref="L334:L343"/>
    <mergeCell ref="L344:L353"/>
    <mergeCell ref="E201:F201"/>
    <mergeCell ref="E202:F202"/>
    <mergeCell ref="E203:F203"/>
    <mergeCell ref="E204:F204"/>
    <mergeCell ref="E205:F205"/>
    <mergeCell ref="E206:F206"/>
    <mergeCell ref="E214:F214"/>
    <mergeCell ref="E215:F215"/>
    <mergeCell ref="L355:L364"/>
    <mergeCell ref="J208:K208"/>
    <mergeCell ref="J209:K209"/>
    <mergeCell ref="J210:K210"/>
    <mergeCell ref="J218:K218"/>
    <mergeCell ref="J219:K219"/>
    <mergeCell ref="J201:K201"/>
    <mergeCell ref="J202:K202"/>
    <mergeCell ref="J203:K203"/>
    <mergeCell ref="J204:K204"/>
    <mergeCell ref="J205:K205"/>
    <mergeCell ref="J206:K206"/>
    <mergeCell ref="J207:K207"/>
    <mergeCell ref="E216:F216"/>
    <mergeCell ref="E217:F217"/>
    <mergeCell ref="E218:F218"/>
    <mergeCell ref="E219:F219"/>
    <mergeCell ref="E207:F207"/>
    <mergeCell ref="E208:F208"/>
    <mergeCell ref="E209:F209"/>
    <mergeCell ref="E210:F210"/>
    <mergeCell ref="E211:F211"/>
    <mergeCell ref="E212:F212"/>
    <mergeCell ref="E213:F213"/>
    <mergeCell ref="J34:K34"/>
    <mergeCell ref="E35:F35"/>
    <mergeCell ref="E189:F189"/>
    <mergeCell ref="E190:F190"/>
    <mergeCell ref="E191:F191"/>
    <mergeCell ref="J191:K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J200:K200"/>
    <mergeCell ref="E200:F200"/>
    <mergeCell ref="L36:L45"/>
    <mergeCell ref="J37:K37"/>
    <mergeCell ref="J38:K38"/>
    <mergeCell ref="J51:K51"/>
    <mergeCell ref="J52:K52"/>
    <mergeCell ref="E36:F36"/>
    <mergeCell ref="E37:F37"/>
    <mergeCell ref="E38:F38"/>
    <mergeCell ref="E39:F39"/>
    <mergeCell ref="J39:K39"/>
    <mergeCell ref="E40:F40"/>
    <mergeCell ref="J40:K40"/>
    <mergeCell ref="E41:F41"/>
    <mergeCell ref="J41:K41"/>
    <mergeCell ref="E42:F42"/>
    <mergeCell ref="J42:K42"/>
    <mergeCell ref="E43:F43"/>
    <mergeCell ref="J43:K43"/>
    <mergeCell ref="E44:F44"/>
    <mergeCell ref="J44:K44"/>
    <mergeCell ref="J47:K47"/>
    <mergeCell ref="A149:A158"/>
    <mergeCell ref="C149:C158"/>
    <mergeCell ref="A159:A168"/>
    <mergeCell ref="A179:A188"/>
    <mergeCell ref="A190:A199"/>
    <mergeCell ref="C159:C168"/>
    <mergeCell ref="E57:F57"/>
    <mergeCell ref="J57:K57"/>
    <mergeCell ref="J64:K64"/>
    <mergeCell ref="J65:K65"/>
    <mergeCell ref="E67:F67"/>
    <mergeCell ref="J68:K68"/>
    <mergeCell ref="J73:K73"/>
    <mergeCell ref="J74:K74"/>
    <mergeCell ref="E77:F77"/>
    <mergeCell ref="J75:K75"/>
    <mergeCell ref="J76:K76"/>
    <mergeCell ref="A169:A178"/>
    <mergeCell ref="C169:C178"/>
    <mergeCell ref="C179:C188"/>
    <mergeCell ref="C190:C199"/>
    <mergeCell ref="J199:K199"/>
    <mergeCell ref="J195:K195"/>
    <mergeCell ref="J196:K196"/>
    <mergeCell ref="J197:K197"/>
    <mergeCell ref="J198:K198"/>
    <mergeCell ref="J192:K192"/>
    <mergeCell ref="J193:K193"/>
    <mergeCell ref="J194:K194"/>
    <mergeCell ref="A68:A77"/>
    <mergeCell ref="C68:C77"/>
    <mergeCell ref="A79:A88"/>
    <mergeCell ref="C79:C88"/>
    <mergeCell ref="C89:C98"/>
    <mergeCell ref="C129:C138"/>
    <mergeCell ref="C139:C148"/>
    <mergeCell ref="A89:A98"/>
    <mergeCell ref="A99:A108"/>
    <mergeCell ref="A109:A118"/>
    <mergeCell ref="A119:A128"/>
    <mergeCell ref="C119:C128"/>
    <mergeCell ref="A129:A138"/>
    <mergeCell ref="A139:A148"/>
    <mergeCell ref="C99:C108"/>
    <mergeCell ref="C109:C118"/>
    <mergeCell ref="C200:C209"/>
    <mergeCell ref="C210:C219"/>
    <mergeCell ref="C221:C230"/>
    <mergeCell ref="C231:C240"/>
    <mergeCell ref="C241:C250"/>
    <mergeCell ref="A241:A250"/>
    <mergeCell ref="C251:C260"/>
    <mergeCell ref="A324:A333"/>
    <mergeCell ref="A334:A343"/>
    <mergeCell ref="A251:A260"/>
    <mergeCell ref="A200:A209"/>
    <mergeCell ref="A210:A219"/>
    <mergeCell ref="A221:A230"/>
    <mergeCell ref="A231:A240"/>
    <mergeCell ref="A344:A353"/>
    <mergeCell ref="A355:A364"/>
    <mergeCell ref="A366:A375"/>
    <mergeCell ref="C334:C343"/>
    <mergeCell ref="C344:C353"/>
    <mergeCell ref="C355:C364"/>
    <mergeCell ref="C366:C375"/>
    <mergeCell ref="C262:C271"/>
    <mergeCell ref="C272:C281"/>
    <mergeCell ref="C282:C291"/>
    <mergeCell ref="C293:C302"/>
    <mergeCell ref="C303:C312"/>
    <mergeCell ref="C313:C322"/>
    <mergeCell ref="C324:C333"/>
    <mergeCell ref="A272:A281"/>
    <mergeCell ref="A282:A291"/>
    <mergeCell ref="A293:A302"/>
    <mergeCell ref="A303:A312"/>
    <mergeCell ref="A313:A322"/>
    <mergeCell ref="A262:A271"/>
    <mergeCell ref="E14:F14"/>
    <mergeCell ref="J14:K14"/>
    <mergeCell ref="E21:F21"/>
    <mergeCell ref="J21:K21"/>
    <mergeCell ref="E22:F22"/>
    <mergeCell ref="J22:K22"/>
    <mergeCell ref="E23:F23"/>
    <mergeCell ref="J23:K23"/>
    <mergeCell ref="J25:K25"/>
    <mergeCell ref="J15:K15"/>
    <mergeCell ref="J16:K16"/>
    <mergeCell ref="E17:F17"/>
    <mergeCell ref="J17:K17"/>
    <mergeCell ref="E18:F18"/>
    <mergeCell ref="J18:K18"/>
    <mergeCell ref="E19:F19"/>
    <mergeCell ref="J19:K19"/>
    <mergeCell ref="E20:F20"/>
    <mergeCell ref="J20:K20"/>
    <mergeCell ref="L15:L24"/>
    <mergeCell ref="E16:F16"/>
    <mergeCell ref="E32:F32"/>
    <mergeCell ref="J32:K32"/>
    <mergeCell ref="E33:F33"/>
    <mergeCell ref="J33:K33"/>
    <mergeCell ref="E24:F24"/>
    <mergeCell ref="J24:K24"/>
    <mergeCell ref="A25:A34"/>
    <mergeCell ref="C25:C34"/>
    <mergeCell ref="E25:F25"/>
    <mergeCell ref="L25:L34"/>
    <mergeCell ref="E26:F26"/>
    <mergeCell ref="E34:F34"/>
    <mergeCell ref="E28:F28"/>
    <mergeCell ref="J28:K28"/>
    <mergeCell ref="E29:F29"/>
    <mergeCell ref="J29:K29"/>
    <mergeCell ref="E30:F30"/>
    <mergeCell ref="J30:K30"/>
    <mergeCell ref="E31:F31"/>
    <mergeCell ref="J31:K31"/>
    <mergeCell ref="J26:K26"/>
    <mergeCell ref="E27:F27"/>
    <mergeCell ref="E45:F45"/>
    <mergeCell ref="J45:K45"/>
    <mergeCell ref="E46:F46"/>
    <mergeCell ref="A47:A56"/>
    <mergeCell ref="E47:F47"/>
    <mergeCell ref="C47:C56"/>
    <mergeCell ref="J53:K53"/>
    <mergeCell ref="J54:K54"/>
    <mergeCell ref="A15:A24"/>
    <mergeCell ref="C15:C24"/>
    <mergeCell ref="E15:F15"/>
    <mergeCell ref="J27:K27"/>
    <mergeCell ref="A36:A45"/>
    <mergeCell ref="C36:C45"/>
    <mergeCell ref="J36:K36"/>
    <mergeCell ref="L47:L56"/>
    <mergeCell ref="A57:A66"/>
    <mergeCell ref="J66:K66"/>
    <mergeCell ref="L57:L66"/>
    <mergeCell ref="J58:K58"/>
    <mergeCell ref="J59:K59"/>
    <mergeCell ref="J60:K60"/>
    <mergeCell ref="J61:K61"/>
    <mergeCell ref="J62:K62"/>
    <mergeCell ref="J63:K63"/>
    <mergeCell ref="J55:K55"/>
    <mergeCell ref="J56:K56"/>
    <mergeCell ref="C57:C66"/>
    <mergeCell ref="J48:K48"/>
    <mergeCell ref="J49:K49"/>
    <mergeCell ref="J50:K50"/>
    <mergeCell ref="L68:L77"/>
    <mergeCell ref="J69:K69"/>
    <mergeCell ref="J70:K70"/>
    <mergeCell ref="J71:K71"/>
    <mergeCell ref="J72:K72"/>
    <mergeCell ref="J77:K77"/>
    <mergeCell ref="J189:K189"/>
    <mergeCell ref="J190:K190"/>
    <mergeCell ref="L119:L128"/>
    <mergeCell ref="L129:L138"/>
    <mergeCell ref="L139:L148"/>
    <mergeCell ref="L149:L158"/>
    <mergeCell ref="L159:L168"/>
    <mergeCell ref="L169:L178"/>
    <mergeCell ref="L179:L188"/>
    <mergeCell ref="L79:L88"/>
    <mergeCell ref="L89:L98"/>
    <mergeCell ref="L99:L108"/>
    <mergeCell ref="L109:L118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B71F411B500C4B93E5745EFEF4B2BC" ma:contentTypeVersion="13" ma:contentTypeDescription="Crear nuevo documento." ma:contentTypeScope="" ma:versionID="a0322265289979d4c1b37b75eec3a91f">
  <xsd:schema xmlns:xsd="http://www.w3.org/2001/XMLSchema" xmlns:xs="http://www.w3.org/2001/XMLSchema" xmlns:p="http://schemas.microsoft.com/office/2006/metadata/properties" xmlns:ns2="22e222f9-f0fb-45b7-b940-0d60f3c85b28" xmlns:ns3="4aaa086a-4760-42d6-992c-c99709d6042c" targetNamespace="http://schemas.microsoft.com/office/2006/metadata/properties" ma:root="true" ma:fieldsID="4f550b0bf3543c4fbaf31cb49129c1b3" ns2:_="" ns3:_="">
    <xsd:import namespace="22e222f9-f0fb-45b7-b940-0d60f3c85b28"/>
    <xsd:import namespace="4aaa086a-4760-42d6-992c-c99709d604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222f9-f0fb-45b7-b940-0d60f3c85b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a086a-4760-42d6-992c-c99709d60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D372B3-A28C-49BD-87B9-DEC1FBDAABFE}">
  <ds:schemaRefs>
    <ds:schemaRef ds:uri="http://purl.org/dc/elements/1.1/"/>
    <ds:schemaRef ds:uri="22e222f9-f0fb-45b7-b940-0d60f3c85b28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aaa086a-4760-42d6-992c-c99709d6042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8F0A576-A470-41D2-AAE8-96605CFE8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F9B443-6D82-4817-86E4-EE45FEF2C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222f9-f0fb-45b7-b940-0d60f3c85b28"/>
    <ds:schemaRef ds:uri="4aaa086a-4760-42d6-992c-c99709d60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</vt:lpstr>
      <vt:lpstr>Ppto UA</vt:lpstr>
      <vt:lpstr>Listas</vt:lpstr>
      <vt:lpstr>CONTROL PPTO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Clara Galindo Aguilar</cp:lastModifiedBy>
  <dcterms:created xsi:type="dcterms:W3CDTF">2018-02-28T00:03:12Z</dcterms:created>
  <dcterms:modified xsi:type="dcterms:W3CDTF">2022-05-12T16:50:19Z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0x01010043B71F411B500C4B93E5745EFEF4B2BC</vt:lpwstr>
  </property>
</Properties>
</file>