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arturo.diaz\OneDrive - Universidad de Antioquia\ARCHIVOS INVENTARIOS 2023\INVITACION CORREDOR-PUBLICAR\INFORME EVALUACION\"/>
    </mc:Choice>
  </mc:AlternateContent>
  <xr:revisionPtr revIDLastSave="1" documentId="13_ncr:1_{BFCF4A05-1AEB-4429-B867-DEA22739B857}" xr6:coauthVersionLast="36" xr6:coauthVersionMax="47" xr10:uidLastSave="{98967A51-0C56-4593-94A1-EFF3E9FAD652}"/>
  <bookViews>
    <workbookView xWindow="0" yWindow="0" windowWidth="10575" windowHeight="10545" tabRatio="738" activeTab="2" xr2:uid="{00000000-000D-0000-FFFF-FFFF00000000}"/>
  </bookViews>
  <sheets>
    <sheet name="Hoja1" sheetId="1" state="hidden" r:id="rId1"/>
    <sheet name="Apertura" sheetId="6" r:id="rId2"/>
    <sheet name="Req. Juridicos" sheetId="14" r:id="rId3"/>
  </sheets>
  <definedNames>
    <definedName name="_xlnm.Print_Area" localSheetId="2">'Req. Juridicos'!$A$1:$G$19</definedName>
  </definedNames>
  <calcPr calcId="191028" iterate="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3" i="14" l="1"/>
  <c r="G6" i="14" l="1"/>
  <c r="F6" i="14"/>
  <c r="E6" i="14"/>
  <c r="D6" i="14"/>
  <c r="A2" i="14" l="1"/>
  <c r="A1" i="14"/>
  <c r="P25" i="1" l="1"/>
  <c r="N27" i="1"/>
  <c r="O26" i="1" s="1"/>
  <c r="P20" i="1"/>
  <c r="P19" i="1"/>
  <c r="P18" i="1"/>
  <c r="N21" i="1"/>
  <c r="O16" i="1" s="1"/>
  <c r="P8" i="1"/>
  <c r="N12" i="1"/>
  <c r="O8" i="1" s="1"/>
  <c r="H25" i="1"/>
  <c r="I23" i="1" s="1"/>
  <c r="H18" i="1"/>
  <c r="I17" i="1" s="1"/>
  <c r="H11" i="1"/>
  <c r="I9" i="1" s="1"/>
  <c r="B25" i="1"/>
  <c r="C22" i="1" s="1"/>
  <c r="D23" i="1"/>
  <c r="D22" i="1"/>
  <c r="B18" i="1"/>
  <c r="C17" i="1" s="1"/>
  <c r="B11" i="1"/>
  <c r="C9" i="1" s="1"/>
  <c r="J22" i="1"/>
  <c r="D9" i="1"/>
  <c r="D10" i="1"/>
  <c r="P16" i="1"/>
  <c r="P26" i="1"/>
  <c r="P17" i="1"/>
  <c r="O17" i="1"/>
  <c r="Q17" i="1" s="1"/>
  <c r="J9" i="1"/>
  <c r="D16" i="1"/>
  <c r="J10" i="1"/>
  <c r="P11" i="1"/>
  <c r="P9" i="1"/>
  <c r="P10" i="1"/>
  <c r="D17" i="1"/>
  <c r="J15" i="1"/>
  <c r="J23" i="1"/>
  <c r="J24" i="1"/>
  <c r="D24" i="1"/>
  <c r="J16" i="1"/>
  <c r="D15" i="1"/>
  <c r="J17" i="1"/>
  <c r="J8" i="1"/>
  <c r="D8" i="1"/>
  <c r="I10" i="1" l="1"/>
  <c r="K10" i="1" s="1"/>
  <c r="C10" i="1"/>
  <c r="E10" i="1" s="1"/>
  <c r="O18" i="1"/>
  <c r="Q18" i="1" s="1"/>
  <c r="O19" i="1"/>
  <c r="Q19" i="1" s="1"/>
  <c r="O20" i="1"/>
  <c r="K17" i="1"/>
  <c r="Q20" i="1"/>
  <c r="I8" i="1"/>
  <c r="K8" i="1" s="1"/>
  <c r="O10" i="1"/>
  <c r="Q10" i="1" s="1"/>
  <c r="C8" i="1"/>
  <c r="E8" i="1" s="1"/>
  <c r="I16" i="1"/>
  <c r="K16" i="1" s="1"/>
  <c r="E9" i="1"/>
  <c r="I24" i="1"/>
  <c r="K24" i="1" s="1"/>
  <c r="I15" i="1"/>
  <c r="K15" i="1" s="1"/>
  <c r="C24" i="1"/>
  <c r="E24" i="1" s="1"/>
  <c r="E17" i="1"/>
  <c r="E22" i="1"/>
  <c r="Q16" i="1"/>
  <c r="K9" i="1"/>
  <c r="K23" i="1"/>
  <c r="Q26" i="1"/>
  <c r="Q8" i="1"/>
  <c r="C23" i="1"/>
  <c r="E23" i="1" s="1"/>
  <c r="O11" i="1"/>
  <c r="Q11" i="1" s="1"/>
  <c r="I22" i="1"/>
  <c r="K22" i="1" s="1"/>
  <c r="C16" i="1"/>
  <c r="E16" i="1" s="1"/>
  <c r="C15" i="1"/>
  <c r="E15" i="1" s="1"/>
  <c r="O25" i="1"/>
  <c r="Q25" i="1" s="1"/>
  <c r="O9" i="1"/>
  <c r="Q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diego.londono</author>
  </authors>
  <commentList>
    <comment ref="C7" authorId="0" shapeId="0" xr:uid="{00000000-0006-0000-0000-000001000000}">
      <text>
        <r>
          <rPr>
            <b/>
            <sz val="9"/>
            <color indexed="81"/>
            <rFont val="Tahoma"/>
            <family val="2"/>
          </rPr>
          <t>diego.londono:</t>
        </r>
        <r>
          <rPr>
            <sz val="9"/>
            <color indexed="81"/>
            <rFont val="Tahoma"/>
            <family val="2"/>
          </rPr>
          <t xml:space="preserve">
P1= PuntosP1*(ValorPropuesta/MediaAritmética)</t>
        </r>
      </text>
    </comment>
    <comment ref="I7" authorId="0" shapeId="0" xr:uid="{00000000-0006-0000-0000-000002000000}">
      <text>
        <r>
          <rPr>
            <b/>
            <sz val="9"/>
            <color indexed="81"/>
            <rFont val="Tahoma"/>
            <family val="2"/>
          </rPr>
          <t>diego.londono:</t>
        </r>
        <r>
          <rPr>
            <sz val="9"/>
            <color indexed="81"/>
            <rFont val="Tahoma"/>
            <family val="2"/>
          </rPr>
          <t xml:space="preserve">
P1= PuntosP1*(ValorPropuesta/MediaAritmética)</t>
        </r>
      </text>
    </comment>
    <comment ref="O7" authorId="0" shapeId="0" xr:uid="{00000000-0006-0000-0000-000003000000}">
      <text>
        <r>
          <rPr>
            <b/>
            <sz val="9"/>
            <color indexed="81"/>
            <rFont val="Tahoma"/>
            <family val="2"/>
          </rPr>
          <t>diego.londono:</t>
        </r>
        <r>
          <rPr>
            <sz val="9"/>
            <color indexed="81"/>
            <rFont val="Tahoma"/>
            <family val="2"/>
          </rPr>
          <t xml:space="preserve">
P1= PuntosP1*(ValorPropuesta/MediaAritmética)</t>
        </r>
      </text>
    </comment>
    <comment ref="C14" authorId="0" shapeId="0" xr:uid="{00000000-0006-0000-0000-000004000000}">
      <text>
        <r>
          <rPr>
            <b/>
            <sz val="9"/>
            <color indexed="81"/>
            <rFont val="Tahoma"/>
            <family val="2"/>
          </rPr>
          <t>diego.londono:</t>
        </r>
        <r>
          <rPr>
            <sz val="9"/>
            <color indexed="81"/>
            <rFont val="Tahoma"/>
            <family val="2"/>
          </rPr>
          <t xml:space="preserve">
P1= PuntosP1*(ValorPropuesta/MediaAritmética)</t>
        </r>
      </text>
    </comment>
    <comment ref="I14" authorId="0" shapeId="0" xr:uid="{00000000-0006-0000-0000-000005000000}">
      <text>
        <r>
          <rPr>
            <b/>
            <sz val="9"/>
            <color indexed="81"/>
            <rFont val="Tahoma"/>
            <family val="2"/>
          </rPr>
          <t>diego.londono:</t>
        </r>
        <r>
          <rPr>
            <sz val="9"/>
            <color indexed="81"/>
            <rFont val="Tahoma"/>
            <family val="2"/>
          </rPr>
          <t xml:space="preserve">
P1= PuntosP1*(ValorPropuesta/MediaAritmética)</t>
        </r>
      </text>
    </comment>
    <comment ref="O15" authorId="0" shapeId="0" xr:uid="{00000000-0006-0000-0000-000006000000}">
      <text>
        <r>
          <rPr>
            <b/>
            <sz val="9"/>
            <color indexed="81"/>
            <rFont val="Tahoma"/>
            <family val="2"/>
          </rPr>
          <t>diego.londono:</t>
        </r>
        <r>
          <rPr>
            <sz val="9"/>
            <color indexed="81"/>
            <rFont val="Tahoma"/>
            <family val="2"/>
          </rPr>
          <t xml:space="preserve">
P1= PuntosP1*(ValorPropuesta/MediaAritmética)</t>
        </r>
      </text>
    </comment>
    <comment ref="C21" authorId="0" shapeId="0" xr:uid="{00000000-0006-0000-0000-000007000000}">
      <text>
        <r>
          <rPr>
            <b/>
            <sz val="9"/>
            <color indexed="81"/>
            <rFont val="Tahoma"/>
            <family val="2"/>
          </rPr>
          <t>diego.londono:</t>
        </r>
        <r>
          <rPr>
            <sz val="9"/>
            <color indexed="81"/>
            <rFont val="Tahoma"/>
            <family val="2"/>
          </rPr>
          <t xml:space="preserve">
P1= PuntosP1*(ValorPropuesta/MediaAritmética)</t>
        </r>
      </text>
    </comment>
    <comment ref="I21" authorId="0" shapeId="0" xr:uid="{00000000-0006-0000-0000-000008000000}">
      <text>
        <r>
          <rPr>
            <b/>
            <sz val="9"/>
            <color indexed="81"/>
            <rFont val="Tahoma"/>
            <family val="2"/>
          </rPr>
          <t>diego.londono:</t>
        </r>
        <r>
          <rPr>
            <sz val="9"/>
            <color indexed="81"/>
            <rFont val="Tahoma"/>
            <family val="2"/>
          </rPr>
          <t xml:space="preserve">
P1= PuntosP1*(ValorPropuesta/MediaAritmética)</t>
        </r>
      </text>
    </comment>
    <comment ref="O24" authorId="0" shapeId="0" xr:uid="{00000000-0006-0000-0000-000009000000}">
      <text>
        <r>
          <rPr>
            <b/>
            <sz val="9"/>
            <color indexed="81"/>
            <rFont val="Tahoma"/>
            <family val="2"/>
          </rPr>
          <t>diego.londono:</t>
        </r>
        <r>
          <rPr>
            <sz val="9"/>
            <color indexed="81"/>
            <rFont val="Tahoma"/>
            <family val="2"/>
          </rPr>
          <t xml:space="preserve">
P1= PuntosP1*(ValorPropuesta/MediaAritmética)</t>
        </r>
      </text>
    </comment>
  </commentList>
</comments>
</file>

<file path=xl/sharedStrings.xml><?xml version="1.0" encoding="utf-8"?>
<sst xmlns="http://schemas.openxmlformats.org/spreadsheetml/2006/main" count="179" uniqueCount="123">
  <si>
    <t>Presupuesto</t>
  </si>
  <si>
    <t>Puntos P1</t>
  </si>
  <si>
    <t>Puntos P2</t>
  </si>
  <si>
    <t>Version 1</t>
  </si>
  <si>
    <t>Version 4</t>
  </si>
  <si>
    <t>Version 7</t>
  </si>
  <si>
    <t>Propuesta</t>
  </si>
  <si>
    <t>Valor propuesta</t>
  </si>
  <si>
    <t>P1</t>
  </si>
  <si>
    <t>P2</t>
  </si>
  <si>
    <t>PT=P1+P2</t>
  </si>
  <si>
    <t>Media aritmética</t>
  </si>
  <si>
    <t>Version 2</t>
  </si>
  <si>
    <t>Version 5</t>
  </si>
  <si>
    <t>Version 8</t>
  </si>
  <si>
    <t>Version 3</t>
  </si>
  <si>
    <t>Version 6</t>
  </si>
  <si>
    <t>Version 9</t>
  </si>
  <si>
    <t>UNIVERSIDAD DE ANTIOQUIA</t>
  </si>
  <si>
    <t>Invitación a cotizar VA-DSL-004-2024</t>
  </si>
  <si>
    <r>
      <t xml:space="preserve">Objeto: </t>
    </r>
    <r>
      <rPr>
        <sz val="10"/>
        <rFont val="Times New Roman"/>
        <family val="1"/>
      </rPr>
      <t>“Prestar servicios de intermediación de seguros conforme con las Condiciones Técnicas y Comerciales Obligatorias (Anexo 1)”</t>
    </r>
  </si>
  <si>
    <t>APERTURA DE PROPUESTAS</t>
  </si>
  <si>
    <t>ITEM</t>
  </si>
  <si>
    <t>RADICADO</t>
  </si>
  <si>
    <t>FECHA</t>
  </si>
  <si>
    <t>HORA</t>
  </si>
  <si>
    <t>PROPONENTE</t>
  </si>
  <si>
    <t>NIT</t>
  </si>
  <si>
    <t>REPRESENTANTE LEGAL</t>
  </si>
  <si>
    <t>CÉDULA</t>
  </si>
  <si>
    <t>PÓLIZA SERIEDAD</t>
  </si>
  <si>
    <t>10% DE $5.464’806.008</t>
  </si>
  <si>
    <t>VIGENCIA</t>
  </si>
  <si>
    <t>FOLIOS</t>
  </si>
  <si>
    <t>OBSERVACIONES</t>
  </si>
  <si>
    <t>2024-000004628-E</t>
  </si>
  <si>
    <t>JARGU S.A CORREDOR DE SEGUROS</t>
  </si>
  <si>
    <t>800.018.165-8</t>
  </si>
  <si>
    <t>JUAN CARLOS ÁLVAREZ JARAMILLO</t>
  </si>
  <si>
    <t>21-44-101445155
Seguros del Estado</t>
  </si>
  <si>
    <t>Desde 8-7-2024 hasta el 12-09-2024.</t>
  </si>
  <si>
    <t>N/A</t>
  </si>
  <si>
    <t>2024-000004629-E</t>
  </si>
  <si>
    <t>DELIMA MARSH S.A.</t>
  </si>
  <si>
    <t>890.301.584-0</t>
  </si>
  <si>
    <t>JUAN CARLOS LLANO RONDÓN</t>
  </si>
  <si>
    <t>2059583
JMalucelli Travelers Seguros S.A</t>
  </si>
  <si>
    <t>Desde 8-7-2024 hasta el 08-09-2024</t>
  </si>
  <si>
    <t>4 anexos 256 folios y 1 formato de propuesta económica</t>
  </si>
  <si>
    <t>2024-000004630-E</t>
  </si>
  <si>
    <t>AON RISK SERVICES COLOMBIA S.A. CORREDORES DE SEGUROS</t>
  </si>
  <si>
    <t>860.069.265-2</t>
  </si>
  <si>
    <t>TATIANA FONSECA URIBE</t>
  </si>
  <si>
    <t>2059581
JMalucelli Travelers Seguros S.A</t>
  </si>
  <si>
    <t>Los documentos no están foliados</t>
  </si>
  <si>
    <t>2024-000004632-E
2024-000004633-E
2024-000004634-E
2024-000004635-E
2024-000004636-E
2024-000004637-E
2024-000004638-E
2024-000004639-E
2024-000004640-E</t>
  </si>
  <si>
    <t>2:24:00
2:30:00
2:36:00
2:38:00
2:41:00
2:42:00
2:44:00
2:52:00
2:54:00</t>
  </si>
  <si>
    <t>CORRECOL SA</t>
  </si>
  <si>
    <t>830.028.004-1</t>
  </si>
  <si>
    <t>JUAN MARIO ACEVEDO</t>
  </si>
  <si>
    <t xml:space="preserve">3954628-1, Documento 15798907.
Suramericana
</t>
  </si>
  <si>
    <t>Revisión de requisitos jurídicos</t>
  </si>
  <si>
    <t>Ítem</t>
  </si>
  <si>
    <t>PROPONENTES</t>
  </si>
  <si>
    <t>El Proveedor debe ser una persona jurídica, conformada comosociedad comercial y autorizada por la Superintendencia Financiera de Colombia, con SUCURSAL en la ciudad de Medellín, y con una duración igual o mayor a CINCO (5) años, contados a partir del cierre de la invitación.</t>
  </si>
  <si>
    <t>(i) Certificado de existencia y representación legal del Proveedor, expedido por la Cámara de Comercio, con fecha de expedición no superior a un (1) mes anterior a la fecha del cierre de la invitación. De la sucursal en Medellín y de la principal de acuerdo con la capacidad jurídica y comercial de los Representantes.
(ii) Certificado de autorización de la Superintendencia Financiera de Colombia otorgado al Proveedor para prestar el servicio de intermediación de seguros.
(iii) Autorización del máximo órgano social de la sociedad, sólo cuando el representante  legal tenga limitaciones para presentar la propuesta y expedir el contrato de seguros.
(iv) Carta de presentación y declaraciones del Proveedor (Formato 2) debidamente diligenciado y firmado.</t>
  </si>
  <si>
    <r>
      <rPr>
        <b/>
        <sz val="10"/>
        <color theme="1"/>
        <rFont val="Times New Roman"/>
        <family val="1"/>
      </rPr>
      <t>CUMPLE</t>
    </r>
    <r>
      <rPr>
        <sz val="10"/>
        <color theme="1"/>
        <rFont val="Times New Roman"/>
        <family val="1"/>
      </rPr>
      <t xml:space="preserve">
(folios 13 al 29, archivo Propuesta_técnica_y_económica_PROPUESTA_UDEA_2024_1RA_PARTE)</t>
    </r>
  </si>
  <si>
    <r>
      <rPr>
        <b/>
        <sz val="10"/>
        <color theme="1"/>
        <rFont val="Times New Roman"/>
        <family val="1"/>
      </rPr>
      <t>CUMPLE</t>
    </r>
    <r>
      <rPr>
        <sz val="10"/>
        <color theme="1"/>
        <rFont val="Times New Roman"/>
        <family val="1"/>
      </rPr>
      <t xml:space="preserve">
 (folios 4 al 43, archivo Anexo_01._OFERTA_UDEA)</t>
    </r>
  </si>
  <si>
    <r>
      <rPr>
        <b/>
        <sz val="10"/>
        <color theme="1"/>
        <rFont val="Times New Roman"/>
        <family val="1"/>
      </rPr>
      <t>CUMPLE</t>
    </r>
    <r>
      <rPr>
        <sz val="10"/>
        <color theme="1"/>
        <rFont val="Times New Roman"/>
        <family val="1"/>
      </rPr>
      <t>: 
(i) Archivo 2. ARS CAMARA DE COMERCIO AON RISK SERVICES 4 DE JULIO 2024.pdf.
Archivo 1. ARS CAMARA DE COMERCIO AON RISK SERVICES MEDELLIN 4 DE JULIO 2024.pdf.
(ii) Archivo 3. Certificado Superfinanciera AON.pdf.
(iii) Archivo 4. NO limitaciones RL + Estatutos AON.pdf.
(iv) Archivo 0. Carta de presentación y declaraciones del Proponente_VA-DSL-004-2024__.pdf</t>
    </r>
  </si>
  <si>
    <r>
      <rPr>
        <b/>
        <sz val="10"/>
        <color theme="1"/>
        <rFont val="Times New Roman"/>
        <family val="1"/>
      </rPr>
      <t>CUMPLE:</t>
    </r>
    <r>
      <rPr>
        <sz val="10"/>
        <color theme="1"/>
        <rFont val="Times New Roman"/>
        <family val="1"/>
      </rPr>
      <t xml:space="preserve">
(i) Archivos y Propuesta_técnica_y_económica_2.2._CÁMARA_DE_COMERCIO_BOGOTÁ y  Propuesta_técnica_y_económica_2.1._CÁMARA_DE_COMERCIO_MEDELLIN
(ii) Archivo Propuesta_técnica_y_económica_3._CERTIFICADO_SUPERFINANCIERA
(iii) Archivo Propuesta_técnica_y_económica_3.1._ACTA_DE_ASAMBLEA
(iv) Archivo Aceptación_a_la_propuesta_elegida_1.__CARTA_DE_PRESENTACIÓN</t>
    </r>
  </si>
  <si>
    <r>
      <t xml:space="preserve">El representante legal del Proveedor ni los miembros de su órgano de dirección y manejo (sea Junta Directiva, Consejo Directivo, Junta de Socios, entre otras), no pueden tener inhabilidades, incompatibilidades ni conflictos de interés para contratar con la UdeA
</t>
    </r>
    <r>
      <rPr>
        <b/>
        <sz val="10"/>
        <color rgb="FF000000"/>
        <rFont val="Times New Roman"/>
        <family val="1"/>
      </rPr>
      <t>Fuente formal:</t>
    </r>
    <r>
      <rPr>
        <sz val="10"/>
        <color rgb="FF000000"/>
        <rFont val="Times New Roman"/>
        <family val="1"/>
      </rPr>
      <t xml:space="preserve"> Constitución, la Ley y el Acuerdo Superior 395
de 2011 de la UdeA.</t>
    </r>
  </si>
  <si>
    <t>El Proveedor no puede estar en cesación de pagos o cualquier otra circunstancia que justificadamente permita a la UdeA presumir incapacidad o imposibilidad jurídica, económica o técnica para cumplir el objeto del contrato.</t>
  </si>
  <si>
    <r>
      <t xml:space="preserve">El Proveedor tiene que estar a paz y salvo con el pago de los aportes al Sistema de Seguridad Social Integral y Parafiscales, en los seis (6) meses anteriores al cierre de la invitación; si tiene acuerdos de pago deberá certificarlo.
</t>
    </r>
    <r>
      <rPr>
        <b/>
        <sz val="10"/>
        <color rgb="FF000000"/>
        <rFont val="Times New Roman"/>
        <family val="1"/>
      </rPr>
      <t>Fuente formal:</t>
    </r>
    <r>
      <rPr>
        <sz val="10"/>
        <color rgb="FF000000"/>
        <rFont val="Times New Roman"/>
        <family val="1"/>
      </rPr>
      <t xml:space="preserve"> Ley 100 de 1993; Art. 50 Ley 789 de 2002, Ley 797 de 2003, Ley 89 de 1988, artículo 23 Ley 1.150 de 2007, y demás normas que la modifiquen, adicionen o sustituyan.</t>
    </r>
  </si>
  <si>
    <t>Certificación del pago de los aportes de los empleados al Sistemas de Seguridad Social Integral y Parafiscales, expedido por el Revisor Fiscal (Formato 3 o una similar), debidamente diligenciado y firmado.</t>
  </si>
  <si>
    <r>
      <rPr>
        <b/>
        <sz val="10"/>
        <color theme="1"/>
        <rFont val="Times New Roman"/>
        <family val="1"/>
      </rPr>
      <t>CUMPLE</t>
    </r>
    <r>
      <rPr>
        <sz val="10"/>
        <color theme="1"/>
        <rFont val="Times New Roman"/>
        <family val="1"/>
      </rPr>
      <t xml:space="preserve">
(folios 30 al 35, archivo Propuesta_técnica_y_económica_PROPUESTA_UDEA_2024_1RA_PARTE)</t>
    </r>
  </si>
  <si>
    <r>
      <rPr>
        <b/>
        <sz val="10"/>
        <color theme="1"/>
        <rFont val="Times New Roman"/>
        <family val="1"/>
      </rPr>
      <t>CUMPLE</t>
    </r>
    <r>
      <rPr>
        <sz val="10"/>
        <color theme="1"/>
        <rFont val="Times New Roman"/>
        <family val="1"/>
      </rPr>
      <t xml:space="preserve">
(folios 44 al 47, archivo Anexo_01._OFERTA_UDEA)</t>
    </r>
  </si>
  <si>
    <r>
      <rPr>
        <b/>
        <sz val="10"/>
        <color theme="1"/>
        <rFont val="Times New Roman"/>
        <family val="1"/>
      </rPr>
      <t>CUMPLE</t>
    </r>
    <r>
      <rPr>
        <sz val="10"/>
        <color theme="1"/>
        <rFont val="Times New Roman"/>
        <family val="1"/>
      </rPr>
      <t xml:space="preserve">
Archivos  8Julio-Formato Parafiscales U Antioquia VF .pdf, 24.  AON RISK Certificación parafiscales últimos seis meses U .Antioquia VF .pdf, Antecedentes Revisor Fiscal AON.pdf y Documentos Revisoría Fiscal AON.pdf</t>
    </r>
  </si>
  <si>
    <r>
      <rPr>
        <b/>
        <sz val="10"/>
        <color theme="1"/>
        <rFont val="Times New Roman"/>
        <family val="1"/>
      </rPr>
      <t xml:space="preserve">CUMPLE: </t>
    </r>
    <r>
      <rPr>
        <sz val="10"/>
        <color theme="1"/>
        <rFont val="Times New Roman"/>
        <family val="1"/>
      </rPr>
      <t xml:space="preserve">
Archivo: Propuesta_técnica_y_económica_4._FORMATO_NO._3_-_PARAFISCALES, Propuesta_técnica_y_económica_4.1._ANTECEDENTES_REVISORA_FISCAL, Propuesta_técnica_y_económica_4.2._CÉDULA_DE_CIUDADANÍA_REVISORA_FISCAL y Propuesta_técnica_y_económica_4.3._TARJETA_PPROFESIONAL_REVISORA_FISCAL</t>
    </r>
  </si>
  <si>
    <r>
      <t xml:space="preserve">El Proveedor ni su representante legal pueden tener antecedentes disciplinarios en la Procuraduría General de la Nación (PGN).
</t>
    </r>
    <r>
      <rPr>
        <b/>
        <sz val="10"/>
        <color rgb="FF000000"/>
        <rFont val="Times New Roman"/>
        <family val="1"/>
      </rPr>
      <t>Fuente formal:</t>
    </r>
    <r>
      <rPr>
        <sz val="10"/>
        <color rgb="FF000000"/>
        <rFont val="Times New Roman"/>
        <family val="1"/>
      </rPr>
      <t xml:space="preserve"> Art. 238 Ley 1952 de 28/01/2019; Ley 1238 de 2008</t>
    </r>
  </si>
  <si>
    <r>
      <rPr>
        <b/>
        <sz val="10"/>
        <color theme="1"/>
        <rFont val="Times New Roman"/>
        <family val="1"/>
      </rPr>
      <t>CUMPLE</t>
    </r>
    <r>
      <rPr>
        <sz val="10"/>
        <color theme="1"/>
        <rFont val="Times New Roman"/>
        <family val="1"/>
      </rPr>
      <t xml:space="preserve"> (folios 36 al 38, archivo Propuesta_técnica_y_económica_PROPUESTA_UDEA_2024_1RA_PARTE)</t>
    </r>
  </si>
  <si>
    <r>
      <rPr>
        <b/>
        <sz val="10"/>
        <color theme="1"/>
        <rFont val="Times New Roman"/>
        <family val="1"/>
      </rPr>
      <t>CUMPLE</t>
    </r>
    <r>
      <rPr>
        <sz val="10"/>
        <color theme="1"/>
        <rFont val="Times New Roman"/>
        <family val="1"/>
      </rPr>
      <t xml:space="preserve">
(folios 48 al 50, archivo Anexo_01._OFERTA_UDEA )</t>
    </r>
  </si>
  <si>
    <r>
      <rPr>
        <b/>
        <sz val="10"/>
        <color theme="1"/>
        <rFont val="Times New Roman"/>
        <family val="1"/>
      </rPr>
      <t>CUMPLE</t>
    </r>
    <r>
      <rPr>
        <sz val="10"/>
        <color theme="1"/>
        <rFont val="Times New Roman"/>
        <family val="1"/>
      </rPr>
      <t xml:space="preserve">
Archivos Certificado AON.pdf y Certificado RL TF AON.pdf</t>
    </r>
  </si>
  <si>
    <r>
      <rPr>
        <b/>
        <sz val="10"/>
        <color theme="1"/>
        <rFont val="Times New Roman"/>
        <family val="1"/>
      </rPr>
      <t>CUMPLE:</t>
    </r>
    <r>
      <rPr>
        <sz val="10"/>
        <color theme="1"/>
        <rFont val="Times New Roman"/>
        <family val="1"/>
      </rPr>
      <t xml:space="preserve">
Archivo Propuesta_técnica_y_económica_5.1._ANTECEDENTES_DISCIPLINARIOS_-_PERSONA_JURÍDICA y Propuesta_técnica_y_económica_5.2._ANTECEDENTES_DISCIPLINARIOS_-_REPRESENTANTE_LEGAL</t>
    </r>
  </si>
  <si>
    <r>
      <t xml:space="preserve">El Proveedor no puede estar reportado al SIBOR de la Contraloría General de la República (CGR).
</t>
    </r>
    <r>
      <rPr>
        <b/>
        <sz val="10"/>
        <color rgb="FF000000"/>
        <rFont val="Times New Roman"/>
        <family val="1"/>
      </rPr>
      <t>Fuente formal:</t>
    </r>
    <r>
      <rPr>
        <sz val="10"/>
        <color rgb="FF000000"/>
        <rFont val="Times New Roman"/>
        <family val="1"/>
      </rPr>
      <t xml:space="preserve"> Art. 60 Ley 610 de 2000; Circular 005 de 25/02/2008.</t>
    </r>
  </si>
  <si>
    <r>
      <t xml:space="preserve">El representante legal del Proveedor no puede tener antecedentes penales y judiciales en la Policía Nacional de Colombia.
</t>
    </r>
    <r>
      <rPr>
        <b/>
        <sz val="10"/>
        <color rgb="FF000000"/>
        <rFont val="Times New Roman"/>
        <family val="1"/>
      </rPr>
      <t>Fuente formal</t>
    </r>
    <r>
      <rPr>
        <sz val="10"/>
        <color rgb="FF000000"/>
        <rFont val="Times New Roman"/>
        <family val="1"/>
      </rPr>
      <t>: Art. 94 Decreto-Ley 19/2012</t>
    </r>
  </si>
  <si>
    <r>
      <t xml:space="preserve">El Proveedor no puede estar en mora en el RNMC (Registro Nacional de Medidas Correctivas) de la Policía Nacional de Colombia.
</t>
    </r>
    <r>
      <rPr>
        <b/>
        <sz val="10"/>
        <color rgb="FF000000"/>
        <rFont val="Times New Roman"/>
        <family val="1"/>
      </rPr>
      <t>Fuente formal:</t>
    </r>
    <r>
      <rPr>
        <sz val="10"/>
        <color rgb="FF000000"/>
        <rFont val="Times New Roman"/>
        <family val="1"/>
      </rPr>
      <t xml:space="preserve"> artículo183 de la Ley 1801 de 2016</t>
    </r>
  </si>
  <si>
    <t>El representante legal del Proveedor no puede estar reportado en el REDAM (Registro de Deudores Alimentarios Morosos).
Fuente formal: Numeral 1, artículo 6, Ley 2097 de 02/07/2021.</t>
  </si>
  <si>
    <t>CUMPLE
 (folios 58 al 59, archivo Anexo_01._OFERTA_UDEA)</t>
  </si>
  <si>
    <t>CUMPLE:
Archivo 9. Consulta REDAM - Mintic TF.pdf</t>
  </si>
  <si>
    <r>
      <t xml:space="preserve">El representante legal del Proveedor no puede tener antecedentes por delitos sexuales contra menores de edad en Colombia o en su país de origen.
</t>
    </r>
    <r>
      <rPr>
        <b/>
        <sz val="10"/>
        <color theme="1"/>
        <rFont val="Times New Roman"/>
        <family val="1"/>
      </rPr>
      <t>Fuente formal:</t>
    </r>
    <r>
      <rPr>
        <sz val="10"/>
        <color theme="1"/>
        <rFont val="Times New Roman"/>
        <family val="1"/>
      </rPr>
      <t xml:space="preserve"> artículo 1, Ley 1918 de 12/07/2018.</t>
    </r>
  </si>
  <si>
    <r>
      <t xml:space="preserve">El Proveedor debe estar inscrito en el RUT (Registro Único de Tributario).
</t>
    </r>
    <r>
      <rPr>
        <b/>
        <sz val="10"/>
        <color theme="1"/>
        <rFont val="Times New Roman"/>
        <family val="1"/>
      </rPr>
      <t>Fuente formal:</t>
    </r>
    <r>
      <rPr>
        <sz val="10"/>
        <color theme="1"/>
        <rFont val="Times New Roman"/>
        <family val="1"/>
      </rPr>
      <t xml:space="preserve"> Art 555-2 Estatuto Tributario; Decreto 1625 de 2016; Decreto 2460 de 2013</t>
    </r>
  </si>
  <si>
    <t>El Proveedor debe estar inscrito, calificado y clasificado en el Registro Único de Proponentes (RUP) de la Cámara de Comercio de su domicilio antes de la fecha de cierre de la invitación, en alguna de la siguiente categoría de la UNSPSC: 841315: servicios de seguros para estructuras y propiedad y posesiones; 841316: seguros de vida, salud y accidentes.</t>
  </si>
  <si>
    <t>Certificado de Registro Único de Proponentes –RUP- de la Cámara de Comercio del domicilio, con fecha de expedición no superior a un (1) mes anterior a la fecha de cierre de la invitación.</t>
  </si>
  <si>
    <t>Presentaron la propuesta por partes, quedando registrados con nueve (9) radicados. Los documentos no están foliados</t>
  </si>
  <si>
    <t>4.1. Requisito jurídicos</t>
  </si>
  <si>
    <t>Medio de prueba</t>
  </si>
  <si>
    <r>
      <rPr>
        <b/>
        <sz val="10"/>
        <color theme="1"/>
        <rFont val="Times New Roman"/>
        <family val="1"/>
      </rPr>
      <t>CUMPLE</t>
    </r>
    <r>
      <rPr>
        <sz val="10"/>
        <color theme="1"/>
        <rFont val="Times New Roman"/>
        <family val="1"/>
      </rPr>
      <t xml:space="preserve">
(folios 39 al 41, archivo Propuesta_técnica_y_económica_PROPUESTA_UDEA_2024_1RA_PARTE)</t>
    </r>
  </si>
  <si>
    <r>
      <rPr>
        <b/>
        <sz val="10"/>
        <color theme="1"/>
        <rFont val="Times New Roman"/>
        <family val="1"/>
      </rPr>
      <t>CUMPLE</t>
    </r>
    <r>
      <rPr>
        <sz val="10"/>
        <color theme="1"/>
        <rFont val="Times New Roman"/>
        <family val="1"/>
      </rPr>
      <t xml:space="preserve">
 (folios 51 al 53, archivo Anexo_01._OFERTA_UDEA )</t>
    </r>
  </si>
  <si>
    <r>
      <rPr>
        <b/>
        <sz val="10"/>
        <color theme="1"/>
        <rFont val="Times New Roman"/>
        <family val="1"/>
      </rPr>
      <t>CUMPLE</t>
    </r>
    <r>
      <rPr>
        <sz val="10"/>
        <color theme="1"/>
        <rFont val="Times New Roman"/>
        <family val="1"/>
      </rPr>
      <t xml:space="preserve">
Archivos AON NIT 8600692652.pdf y RL CC 52255747.pdf</t>
    </r>
  </si>
  <si>
    <r>
      <rPr>
        <b/>
        <sz val="10"/>
        <color theme="1"/>
        <rFont val="Times New Roman"/>
        <family val="1"/>
      </rPr>
      <t>CUMPLE</t>
    </r>
    <r>
      <rPr>
        <sz val="10"/>
        <color theme="1"/>
        <rFont val="Times New Roman"/>
        <family val="1"/>
      </rPr>
      <t xml:space="preserve">
(folios 42 al 44, archivo Propuesta_técnica_y_económica_PROPUESTA_UDEA_2024_1RA_PARTE)</t>
    </r>
  </si>
  <si>
    <r>
      <rPr>
        <b/>
        <sz val="10"/>
        <color theme="1"/>
        <rFont val="Times New Roman"/>
        <family val="1"/>
      </rPr>
      <t xml:space="preserve">CUMPLE
</t>
    </r>
    <r>
      <rPr>
        <sz val="10"/>
        <color theme="1"/>
        <rFont val="Times New Roman"/>
        <family val="1"/>
      </rPr>
      <t xml:space="preserve">
(folios 54 al 55, archivo Anexo_01._OFERTA_UDEA )</t>
    </r>
  </si>
  <si>
    <r>
      <rPr>
        <b/>
        <sz val="10"/>
        <color theme="1"/>
        <rFont val="Times New Roman"/>
        <family val="1"/>
      </rPr>
      <t>CUMPLE</t>
    </r>
    <r>
      <rPr>
        <sz val="10"/>
        <color theme="1"/>
        <rFont val="Times New Roman"/>
        <family val="1"/>
      </rPr>
      <t xml:space="preserve">
Archivo 7. Antecedentes Judiciales RL TF.pdf</t>
    </r>
  </si>
  <si>
    <r>
      <rPr>
        <b/>
        <sz val="10"/>
        <color theme="1"/>
        <rFont val="Times New Roman"/>
        <family val="1"/>
      </rPr>
      <t>CUMPLE</t>
    </r>
    <r>
      <rPr>
        <sz val="10"/>
        <color theme="1"/>
        <rFont val="Times New Roman"/>
        <family val="1"/>
      </rPr>
      <t xml:space="preserve">
Archivo 8. Consulta RNMC RL TF.pdf</t>
    </r>
  </si>
  <si>
    <r>
      <rPr>
        <b/>
        <sz val="10"/>
        <color theme="1"/>
        <rFont val="Times New Roman"/>
        <family val="1"/>
      </rPr>
      <t>CUMPLE</t>
    </r>
    <r>
      <rPr>
        <sz val="10"/>
        <color theme="1"/>
        <rFont val="Times New Roman"/>
        <family val="1"/>
      </rPr>
      <t xml:space="preserve">
(folios 56 al 57, archivo Anexo_01._OFERTA_UDEA)</t>
    </r>
  </si>
  <si>
    <r>
      <rPr>
        <b/>
        <sz val="10"/>
        <color theme="1"/>
        <rFont val="Times New Roman"/>
        <family val="1"/>
      </rPr>
      <t>CUMPLE</t>
    </r>
    <r>
      <rPr>
        <sz val="10"/>
        <color theme="1"/>
        <rFont val="Times New Roman"/>
        <family val="1"/>
      </rPr>
      <t xml:space="preserve">
 (folios 45 al 46, archivo Propuesta_técnica_y_económica_PROPUESTA_UDEA_2024_1RA_PARTE)</t>
    </r>
  </si>
  <si>
    <r>
      <rPr>
        <b/>
        <sz val="10"/>
        <color theme="1"/>
        <rFont val="Times New Roman"/>
        <family val="1"/>
      </rPr>
      <t>CUMPLE</t>
    </r>
    <r>
      <rPr>
        <sz val="10"/>
        <color theme="1"/>
        <rFont val="Times New Roman"/>
        <family val="1"/>
      </rPr>
      <t xml:space="preserve">
(folios 49 al 50, archivo Propuesta_técnica_y_económica_PROPUESTA_UDEA_2024_1RA_PARTE)</t>
    </r>
  </si>
  <si>
    <r>
      <rPr>
        <b/>
        <sz val="10"/>
        <color theme="1"/>
        <rFont val="Times New Roman"/>
        <family val="1"/>
      </rPr>
      <t>CUMPLE</t>
    </r>
    <r>
      <rPr>
        <sz val="10"/>
        <color theme="1"/>
        <rFont val="Times New Roman"/>
        <family val="1"/>
      </rPr>
      <t xml:space="preserve">
(folios 60 al 61, archivo Anexo_01._OFERTA_UDEA)</t>
    </r>
  </si>
  <si>
    <r>
      <rPr>
        <b/>
        <sz val="10"/>
        <color theme="1"/>
        <rFont val="Times New Roman"/>
        <family val="1"/>
      </rPr>
      <t>CUMPLE</t>
    </r>
    <r>
      <rPr>
        <sz val="10"/>
        <color theme="1"/>
        <rFont val="Times New Roman"/>
        <family val="1"/>
      </rPr>
      <t xml:space="preserve">
Archivo 10. Consulta de Inhabilidades Delitos Sexuales TF.pdf</t>
    </r>
  </si>
  <si>
    <r>
      <rPr>
        <b/>
        <sz val="10"/>
        <color theme="1"/>
        <rFont val="Times New Roman"/>
        <family val="1"/>
      </rPr>
      <t>CUMPLE</t>
    </r>
    <r>
      <rPr>
        <sz val="10"/>
        <color theme="1"/>
        <rFont val="Times New Roman"/>
        <family val="1"/>
      </rPr>
      <t xml:space="preserve">
Archivo 11. RUT Aon Risk Services 04-07-2024.pdf</t>
    </r>
  </si>
  <si>
    <r>
      <rPr>
        <b/>
        <sz val="10"/>
        <color theme="1"/>
        <rFont val="Times New Roman"/>
        <family val="1"/>
      </rPr>
      <t>CUMPLE</t>
    </r>
    <r>
      <rPr>
        <sz val="10"/>
        <color theme="1"/>
        <rFont val="Times New Roman"/>
        <family val="1"/>
      </rPr>
      <t xml:space="preserve">
(folios 62 al 74,archivo Anexo_01._OFERTA_UDEA)</t>
    </r>
  </si>
  <si>
    <r>
      <rPr>
        <b/>
        <sz val="10"/>
        <color theme="1"/>
        <rFont val="Times New Roman"/>
        <family val="1"/>
      </rPr>
      <t>CUMPLE</t>
    </r>
    <r>
      <rPr>
        <sz val="10"/>
        <color theme="1"/>
        <rFont val="Times New Roman"/>
        <family val="1"/>
      </rPr>
      <t xml:space="preserve">
(folios 51 al 59, archivo Propuesta_técnica_y_económica_PROPUESTA_UDEA_2024_1RA_PARTE)</t>
    </r>
  </si>
  <si>
    <r>
      <rPr>
        <b/>
        <sz val="10"/>
        <color theme="1"/>
        <rFont val="Times New Roman"/>
        <family val="1"/>
      </rPr>
      <t>CUMPLE</t>
    </r>
    <r>
      <rPr>
        <sz val="10"/>
        <color theme="1"/>
        <rFont val="Times New Roman"/>
        <family val="1"/>
      </rPr>
      <t xml:space="preserve">
Archivo Propuesta_técnica_y_económica_11._RUT</t>
    </r>
  </si>
  <si>
    <r>
      <rPr>
        <b/>
        <sz val="10"/>
        <color theme="1"/>
        <rFont val="Times New Roman"/>
        <family val="1"/>
      </rPr>
      <t>CUMPLE:¡</t>
    </r>
    <r>
      <rPr>
        <sz val="10"/>
        <color theme="1"/>
        <rFont val="Times New Roman"/>
        <family val="1"/>
      </rPr>
      <t xml:space="preserve">
Archivo Propuesta_técnica_y_económica_10._CONSULTA_DE_INHABILIDADES_DELITOS_SEXUALES</t>
    </r>
  </si>
  <si>
    <r>
      <rPr>
        <b/>
        <sz val="10"/>
        <color theme="1"/>
        <rFont val="Times New Roman"/>
        <family val="1"/>
      </rPr>
      <t>CUMPLE</t>
    </r>
    <r>
      <rPr>
        <sz val="10"/>
        <color theme="1"/>
        <rFont val="Times New Roman"/>
        <family val="1"/>
      </rPr>
      <t xml:space="preserve">
Archivo Propuesta_técnica_y_económica_9._REDAM</t>
    </r>
  </si>
  <si>
    <r>
      <rPr>
        <b/>
        <sz val="10"/>
        <color theme="1"/>
        <rFont val="Times New Roman"/>
        <family val="1"/>
      </rPr>
      <t>CUMPLE</t>
    </r>
    <r>
      <rPr>
        <sz val="10"/>
        <color theme="1"/>
        <rFont val="Times New Roman"/>
        <family val="1"/>
      </rPr>
      <t xml:space="preserve">
Archivo Propuesta_técnica_y_económica_8._CONSULTA_RNMC</t>
    </r>
  </si>
  <si>
    <r>
      <rPr>
        <b/>
        <sz val="10"/>
        <color theme="1"/>
        <rFont val="Times New Roman"/>
        <family val="1"/>
      </rPr>
      <t>CUMPLE</t>
    </r>
    <r>
      <rPr>
        <sz val="10"/>
        <color theme="1"/>
        <rFont val="Times New Roman"/>
        <family val="1"/>
      </rPr>
      <t xml:space="preserve">
Archivo  Propuesta_técnica_y_económica_7._CERTIFICADO_DE_ANTECEDENTES_PENALES_Y_JUDICIALES</t>
    </r>
  </si>
  <si>
    <r>
      <rPr>
        <b/>
        <sz val="10"/>
        <color theme="1"/>
        <rFont val="Times New Roman"/>
        <family val="1"/>
      </rPr>
      <t>CUMPLE:</t>
    </r>
    <r>
      <rPr>
        <sz val="10"/>
        <color theme="1"/>
        <rFont val="Times New Roman"/>
        <family val="1"/>
      </rPr>
      <t xml:space="preserve">
Archivos Propuesta_técnica_y_económica_6.1._ANTECEDENTES_FISCALES_-_PERSONA_JURÍDICA y Propuesta_técnica_y_económica_6.2._ANTECEDENTES_FISCALES_-_REPRESENTANTE_LEGAL</t>
    </r>
  </si>
  <si>
    <r>
      <rPr>
        <b/>
        <sz val="10"/>
        <color theme="1"/>
        <rFont val="Times New Roman"/>
        <family val="1"/>
      </rPr>
      <t>CUMPLE</t>
    </r>
    <r>
      <rPr>
        <sz val="10"/>
        <color theme="1"/>
        <rFont val="Times New Roman"/>
        <family val="1"/>
      </rPr>
      <t xml:space="preserve">
Archivo 12. RUP AON RISK SERVICES COLOMBIA 4 JULIO 2024.pdf</t>
    </r>
  </si>
  <si>
    <r>
      <rPr>
        <b/>
        <sz val="10"/>
        <color theme="1"/>
        <rFont val="Times New Roman"/>
        <family val="1"/>
      </rPr>
      <t>CUMPLE</t>
    </r>
    <r>
      <rPr>
        <sz val="10"/>
        <color theme="1"/>
        <rFont val="Times New Roman"/>
        <family val="1"/>
      </rPr>
      <t xml:space="preserve">
(folio 82, archivo Registro_Único_de_Proponentes_02._ANEXO_1_RUP)</t>
    </r>
  </si>
  <si>
    <r>
      <rPr>
        <b/>
        <sz val="10"/>
        <color theme="1"/>
        <rFont val="Times New Roman"/>
        <family val="1"/>
      </rPr>
      <t>CUMPLE</t>
    </r>
    <r>
      <rPr>
        <sz val="10"/>
        <color theme="1"/>
        <rFont val="Times New Roman"/>
        <family val="1"/>
      </rPr>
      <t xml:space="preserve">
(folios 60 al 248, archivo Propuesta_técnica_y_económica_PROPUESTA_UDEA_2024_1RA_PARTE)</t>
    </r>
  </si>
  <si>
    <r>
      <rPr>
        <b/>
        <sz val="10"/>
        <color theme="1"/>
        <rFont val="Times New Roman"/>
        <family val="1"/>
      </rPr>
      <t>CUMPLE</t>
    </r>
    <r>
      <rPr>
        <sz val="10"/>
        <color theme="1"/>
        <rFont val="Times New Roman"/>
        <family val="1"/>
      </rPr>
      <t xml:space="preserve">
 (folios 47 al 48, archivo Propuesta_técnica_y_económica_PROPUESTA_UDEA_2024_1RA_PARTE)</t>
    </r>
  </si>
  <si>
    <r>
      <t xml:space="preserve">El </t>
    </r>
    <r>
      <rPr>
        <b/>
        <sz val="10"/>
        <color rgb="FF000000"/>
        <rFont val="Times New Roman"/>
        <family val="1"/>
      </rPr>
      <t>Proveedor</t>
    </r>
    <r>
      <rPr>
        <sz val="10"/>
        <color rgb="FF000000"/>
        <rFont val="Times New Roman"/>
        <family val="1"/>
      </rPr>
      <t xml:space="preserve"> debe consultarlo y aportarlo</t>
    </r>
  </si>
  <si>
    <r>
      <t xml:space="preserve">El </t>
    </r>
    <r>
      <rPr>
        <b/>
        <sz val="10"/>
        <color theme="1"/>
        <rFont val="Times New Roman"/>
        <family val="1"/>
      </rPr>
      <t>Proveedor</t>
    </r>
    <r>
      <rPr>
        <sz val="10"/>
        <color theme="1"/>
        <rFont val="Times New Roman"/>
        <family val="1"/>
      </rPr>
      <t xml:space="preserve"> debe consultarlo y aportarlo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</si>
</sst>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 #,##0.00;[Red]\-&quot;$&quot;\ #,##0.00"/>
    <numFmt numFmtId="42" formatCode="_-&quot;$&quot;\ * #,##0_-;\-&quot;$&quot;\ * #,##0_-;_-&quot;$&quot;\ * &quot;-&quot;_-;_-@_-"/>
    <numFmt numFmtId="43" formatCode="_-* #,##0.00_-;\-* #,##0.00_-;_-* &quot;-&quot;??_-;_-@_-"/>
    <numFmt numFmtId="164" formatCode="_-&quot;$&quot;* #,##0.00_-;\-&quot;$&quot;* #,##0.00_-;_-&quot;$&quot;* &quot;-&quot;??_-;_-@_-"/>
    <numFmt numFmtId="165" formatCode="_-* #,##0.00\ &quot;€&quot;_-;\-* #,##0.00\ &quot;€&quot;_-;_-* &quot;-&quot;??\ &quot;€&quot;_-;_-@_-"/>
    <numFmt numFmtId="166" formatCode="_(&quot;$&quot;\ * #,##0.00_);_(&quot;$&quot;\ * \(#,##0.00\);_(&quot;$&quot;\ * &quot;-&quot;??_);_(@_)"/>
    <numFmt numFmtId="167" formatCode="_-* #,##0.00\ _€_-;\-* #,##0.00\ _€_-;_-* &quot;-&quot;??\ _€_-;_-@_-"/>
    <numFmt numFmtId="168" formatCode="#,##0;[Red]#,##0"/>
    <numFmt numFmtId="169" formatCode="#,##0.00;[Red]#,##0.00"/>
    <numFmt numFmtId="170" formatCode="_ &quot;$&quot;\ * #,##0.00_ ;_ &quot;$&quot;\ * \-#,##0.00_ ;_ &quot;$&quot;\ * &quot;-&quot;??_ ;_ @_ "/>
    <numFmt numFmtId="171" formatCode="[$$-240A]\ #,##0.000000"/>
    <numFmt numFmtId="172" formatCode="_-* #,##0_-;\-* #,##0_-;_-* &quot;-&quot;??_-;_-@_-"/>
  </numFmts>
  <fonts count="22" x14ac:knownFonts="1">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rgb="FF000000"/>
      <name val="Calibri"/>
      <family val="2"/>
    </font>
    <font>
      <sz val="10"/>
      <name val="Arial"/>
      <family val="2"/>
    </font>
    <font>
      <sz val="11"/>
      <color rgb="FF000000"/>
      <name val="Calibri"/>
      <family val="2"/>
    </font>
    <font>
      <u/>
      <sz val="11"/>
      <color theme="10"/>
      <name val="Calibri"/>
      <family val="2"/>
      <scheme val="minor"/>
    </font>
    <font>
      <sz val="10"/>
      <name val="Arial"/>
      <family val="2"/>
    </font>
    <font>
      <sz val="11"/>
      <color indexed="8"/>
      <name val="Calibri"/>
      <family val="2"/>
    </font>
    <font>
      <u/>
      <sz val="10"/>
      <color theme="10"/>
      <name val="Arial"/>
      <family val="2"/>
    </font>
    <font>
      <b/>
      <sz val="12"/>
      <color theme="1"/>
      <name val="Times New Roman"/>
      <family val="1"/>
    </font>
    <font>
      <sz val="10"/>
      <color theme="1"/>
      <name val="Times New Roman"/>
      <family val="1"/>
    </font>
    <font>
      <sz val="12"/>
      <color theme="1"/>
      <name val="Times New Roman"/>
      <family val="1"/>
    </font>
    <font>
      <b/>
      <sz val="14"/>
      <color theme="1"/>
      <name val="Times New Roman"/>
      <family val="1"/>
    </font>
    <font>
      <b/>
      <sz val="10"/>
      <color theme="1"/>
      <name val="Times New Roman"/>
      <family val="1"/>
    </font>
    <font>
      <b/>
      <sz val="10"/>
      <name val="Times New Roman"/>
      <family val="1"/>
    </font>
    <font>
      <sz val="10"/>
      <color rgb="FF000000"/>
      <name val="Times New Roman"/>
      <family val="1"/>
    </font>
    <font>
      <b/>
      <sz val="10"/>
      <color rgb="FF000000"/>
      <name val="Times New Roman"/>
      <family val="1"/>
    </font>
    <font>
      <sz val="10"/>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s>
  <cellStyleXfs count="83">
    <xf numFmtId="0" fontId="0" fillId="0" borderId="0"/>
    <xf numFmtId="0" fontId="5" fillId="0" borderId="0"/>
    <xf numFmtId="0" fontId="7" fillId="0" borderId="0"/>
    <xf numFmtId="0" fontId="8" fillId="0" borderId="0"/>
    <xf numFmtId="0" fontId="7" fillId="0" borderId="0"/>
    <xf numFmtId="0" fontId="7" fillId="0" borderId="0"/>
    <xf numFmtId="0" fontId="5" fillId="0" borderId="0"/>
    <xf numFmtId="0" fontId="7" fillId="0" borderId="0"/>
    <xf numFmtId="9" fontId="7" fillId="0" borderId="0" applyFont="0" applyFill="0" applyBorder="0" applyAlignment="0" applyProtection="0"/>
    <xf numFmtId="0" fontId="10" fillId="0" borderId="0"/>
    <xf numFmtId="167" fontId="11" fillId="0" borderId="0" applyFont="0" applyFill="0" applyBorder="0" applyAlignment="0" applyProtection="0"/>
    <xf numFmtId="43" fontId="7" fillId="0" borderId="0" applyFont="0" applyFill="0" applyBorder="0" applyAlignment="0" applyProtection="0"/>
    <xf numFmtId="166" fontId="5"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7" fillId="0" borderId="0"/>
    <xf numFmtId="0" fontId="7" fillId="0" borderId="0"/>
    <xf numFmtId="0" fontId="5"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167" fontId="11" fillId="0" borderId="0" applyFont="0" applyFill="0" applyBorder="0" applyAlignment="0" applyProtection="0"/>
    <xf numFmtId="0" fontId="5" fillId="0" borderId="0"/>
    <xf numFmtId="165" fontId="11" fillId="0" borderId="0" applyFont="0" applyFill="0" applyBorder="0" applyAlignment="0" applyProtection="0"/>
    <xf numFmtId="0" fontId="7" fillId="0" borderId="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0" fontId="5" fillId="0" borderId="0"/>
    <xf numFmtId="0" fontId="7" fillId="0" borderId="0"/>
    <xf numFmtId="0" fontId="7" fillId="0" borderId="0"/>
    <xf numFmtId="171" fontId="7" fillId="0" borderId="0"/>
    <xf numFmtId="0" fontId="7" fillId="0" borderId="0"/>
    <xf numFmtId="0" fontId="7" fillId="0" borderId="0"/>
    <xf numFmtId="0" fontId="5" fillId="0" borderId="0"/>
    <xf numFmtId="9" fontId="7"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12" fillId="0" borderId="0" applyNumberForma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0" fontId="5" fillId="0" borderId="0"/>
    <xf numFmtId="166" fontId="5" fillId="0" borderId="0" applyFont="0" applyFill="0" applyBorder="0" applyAlignment="0" applyProtection="0"/>
    <xf numFmtId="0" fontId="9" fillId="0" borderId="0" applyNumberFormat="0" applyFill="0" applyBorder="0" applyAlignment="0" applyProtection="0"/>
    <xf numFmtId="0" fontId="5" fillId="0" borderId="0"/>
    <xf numFmtId="164" fontId="7" fillId="0" borderId="0" applyFont="0" applyFill="0" applyBorder="0" applyAlignment="0" applyProtection="0"/>
    <xf numFmtId="0" fontId="6" fillId="0" borderId="0"/>
    <xf numFmtId="42" fontId="7" fillId="0" borderId="0" applyFont="0" applyFill="0" applyBorder="0" applyAlignment="0" applyProtection="0"/>
    <xf numFmtId="166" fontId="5" fillId="0" borderId="0" applyFont="0" applyFill="0" applyBorder="0" applyAlignment="0" applyProtection="0"/>
    <xf numFmtId="170" fontId="7"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42" fontId="7" fillId="0" borderId="0" applyFont="0" applyFill="0" applyBorder="0" applyAlignment="0" applyProtection="0"/>
    <xf numFmtId="164" fontId="7" fillId="0" borderId="0" applyFont="0" applyFill="0" applyBorder="0" applyAlignment="0" applyProtection="0"/>
    <xf numFmtId="43" fontId="5" fillId="0" borderId="0" applyFont="0" applyFill="0" applyBorder="0" applyAlignment="0" applyProtection="0"/>
    <xf numFmtId="0" fontId="6"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2" fontId="7" fillId="0" borderId="0" applyFont="0" applyFill="0" applyBorder="0" applyAlignment="0" applyProtection="0"/>
    <xf numFmtId="43" fontId="5" fillId="0" borderId="0" applyFont="0" applyFill="0" applyBorder="0" applyAlignment="0" applyProtection="0"/>
    <xf numFmtId="42" fontId="7" fillId="0" borderId="0" applyFont="0" applyFill="0" applyBorder="0" applyAlignment="0" applyProtection="0"/>
  </cellStyleXfs>
  <cellXfs count="167">
    <xf numFmtId="0" fontId="0" fillId="0" borderId="0" xfId="0"/>
    <xf numFmtId="169" fontId="0" fillId="0" borderId="0" xfId="0" applyNumberFormat="1"/>
    <xf numFmtId="0" fontId="2" fillId="0" borderId="1"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8" fontId="2" fillId="0" borderId="4" xfId="0" applyNumberFormat="1" applyFont="1" applyBorder="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168" fontId="0" fillId="2" borderId="0" xfId="0" applyNumberFormat="1" applyFill="1"/>
    <xf numFmtId="169" fontId="0" fillId="2" borderId="0" xfId="0" applyNumberFormat="1" applyFill="1"/>
    <xf numFmtId="169" fontId="0" fillId="2" borderId="0" xfId="0" applyNumberFormat="1" applyFill="1" applyAlignment="1">
      <alignment horizontal="center" vertical="center"/>
    </xf>
    <xf numFmtId="0" fontId="1" fillId="2" borderId="0" xfId="0" applyFont="1" applyFill="1"/>
    <xf numFmtId="0" fontId="0" fillId="2" borderId="0" xfId="0" applyFill="1"/>
    <xf numFmtId="0" fontId="1" fillId="3" borderId="0" xfId="0" applyFont="1" applyFill="1" applyAlignment="1">
      <alignment horizontal="center" vertical="center"/>
    </xf>
    <xf numFmtId="0" fontId="0" fillId="3" borderId="0" xfId="0" applyFill="1" applyAlignment="1">
      <alignment horizontal="center" vertical="center"/>
    </xf>
    <xf numFmtId="168" fontId="0" fillId="3" borderId="0" xfId="0" applyNumberFormat="1" applyFill="1"/>
    <xf numFmtId="169" fontId="0" fillId="3" borderId="0" xfId="0" applyNumberFormat="1" applyFill="1"/>
    <xf numFmtId="169" fontId="0" fillId="3" borderId="0" xfId="0" applyNumberFormat="1" applyFill="1" applyAlignment="1">
      <alignment horizontal="center" vertical="center"/>
    </xf>
    <xf numFmtId="0" fontId="1" fillId="3" borderId="0" xfId="0" applyFont="1" applyFill="1"/>
    <xf numFmtId="0" fontId="0" fillId="3" borderId="0" xfId="0" applyFill="1"/>
    <xf numFmtId="0" fontId="1" fillId="4" borderId="0" xfId="0" applyFont="1" applyFill="1" applyAlignment="1">
      <alignment horizontal="center" vertical="center"/>
    </xf>
    <xf numFmtId="0" fontId="0" fillId="4" borderId="0" xfId="0" applyFill="1" applyAlignment="1">
      <alignment horizontal="center" vertical="center"/>
    </xf>
    <xf numFmtId="168" fontId="0" fillId="4" borderId="0" xfId="0" applyNumberFormat="1" applyFill="1"/>
    <xf numFmtId="169" fontId="0" fillId="4" borderId="0" xfId="0" applyNumberFormat="1" applyFill="1"/>
    <xf numFmtId="169" fontId="0" fillId="4" borderId="0" xfId="0" applyNumberFormat="1" applyFill="1" applyAlignment="1">
      <alignment horizontal="center" vertical="center"/>
    </xf>
    <xf numFmtId="0" fontId="1" fillId="4" borderId="0" xfId="0" applyFont="1" applyFill="1"/>
    <xf numFmtId="0" fontId="0" fillId="4" borderId="0" xfId="0" applyFill="1"/>
    <xf numFmtId="0" fontId="1" fillId="5" borderId="0" xfId="0" applyFont="1" applyFill="1" applyAlignment="1">
      <alignment horizontal="center" vertical="center"/>
    </xf>
    <xf numFmtId="0" fontId="0" fillId="5" borderId="0" xfId="0" applyFill="1" applyAlignment="1">
      <alignment horizontal="center" vertical="center"/>
    </xf>
    <xf numFmtId="168" fontId="0" fillId="5" borderId="0" xfId="0" applyNumberFormat="1" applyFill="1"/>
    <xf numFmtId="169" fontId="0" fillId="5" borderId="0" xfId="0" applyNumberFormat="1" applyFill="1"/>
    <xf numFmtId="169" fontId="0" fillId="5" borderId="0" xfId="0" applyNumberFormat="1" applyFill="1" applyAlignment="1">
      <alignment horizontal="center" vertical="center"/>
    </xf>
    <xf numFmtId="0" fontId="1" fillId="5" borderId="0" xfId="0" applyFont="1" applyFill="1"/>
    <xf numFmtId="0" fontId="0" fillId="5" borderId="0" xfId="0" applyFill="1"/>
    <xf numFmtId="0" fontId="1" fillId="6" borderId="0" xfId="0" applyFont="1" applyFill="1" applyAlignment="1">
      <alignment horizontal="center" vertical="center"/>
    </xf>
    <xf numFmtId="0" fontId="0" fillId="6" borderId="0" xfId="0" applyFill="1" applyAlignment="1">
      <alignment horizontal="center" vertical="center"/>
    </xf>
    <xf numFmtId="168" fontId="0" fillId="6" borderId="0" xfId="0" applyNumberFormat="1" applyFill="1"/>
    <xf numFmtId="169" fontId="0" fillId="6" borderId="0" xfId="0" applyNumberFormat="1" applyFill="1"/>
    <xf numFmtId="169" fontId="0" fillId="6" borderId="0" xfId="0" applyNumberFormat="1" applyFill="1" applyAlignment="1">
      <alignment horizontal="center" vertical="center"/>
    </xf>
    <xf numFmtId="0" fontId="1" fillId="6" borderId="0" xfId="0" applyFont="1" applyFill="1"/>
    <xf numFmtId="0" fontId="0" fillId="6" borderId="0" xfId="0" applyFill="1"/>
    <xf numFmtId="0" fontId="1" fillId="7" borderId="0" xfId="0" applyFont="1" applyFill="1" applyAlignment="1">
      <alignment horizontal="center" vertical="center"/>
    </xf>
    <xf numFmtId="0" fontId="0" fillId="7" borderId="0" xfId="0" applyFill="1" applyAlignment="1">
      <alignment horizontal="center" vertical="center"/>
    </xf>
    <xf numFmtId="168" fontId="0" fillId="7" borderId="0" xfId="0" applyNumberFormat="1" applyFill="1"/>
    <xf numFmtId="169" fontId="0" fillId="7" borderId="0" xfId="0" applyNumberFormat="1" applyFill="1"/>
    <xf numFmtId="169" fontId="0" fillId="7" borderId="0" xfId="0" applyNumberFormat="1" applyFill="1" applyAlignment="1">
      <alignment horizontal="center" vertical="center"/>
    </xf>
    <xf numFmtId="0" fontId="1" fillId="7" borderId="0" xfId="0" applyFont="1" applyFill="1"/>
    <xf numFmtId="0" fontId="0" fillId="7" borderId="0" xfId="0" applyFill="1"/>
    <xf numFmtId="0" fontId="1" fillId="8" borderId="0" xfId="0" applyFont="1" applyFill="1" applyAlignment="1">
      <alignment horizontal="center" vertical="center"/>
    </xf>
    <xf numFmtId="0" fontId="0" fillId="8" borderId="0" xfId="0" applyFill="1" applyAlignment="1">
      <alignment horizontal="center" vertical="center"/>
    </xf>
    <xf numFmtId="168" fontId="0" fillId="8" borderId="0" xfId="0" applyNumberFormat="1" applyFill="1"/>
    <xf numFmtId="169" fontId="0" fillId="8" borderId="0" xfId="0" applyNumberFormat="1" applyFill="1"/>
    <xf numFmtId="169" fontId="0" fillId="8" borderId="0" xfId="0" applyNumberFormat="1" applyFill="1" applyAlignment="1">
      <alignment horizontal="center" vertical="center"/>
    </xf>
    <xf numFmtId="0" fontId="1" fillId="8" borderId="0" xfId="0" applyFont="1" applyFill="1"/>
    <xf numFmtId="0" fontId="0" fillId="8" borderId="0" xfId="0" applyFill="1"/>
    <xf numFmtId="0" fontId="1" fillId="9" borderId="0" xfId="0" applyFont="1" applyFill="1" applyAlignment="1">
      <alignment horizontal="center" vertical="center"/>
    </xf>
    <xf numFmtId="0" fontId="0" fillId="9" borderId="0" xfId="0" applyFill="1" applyAlignment="1">
      <alignment horizontal="center" vertical="center"/>
    </xf>
    <xf numFmtId="168" fontId="0" fillId="9" borderId="0" xfId="0" applyNumberFormat="1" applyFill="1"/>
    <xf numFmtId="169" fontId="0" fillId="9" borderId="0" xfId="0" applyNumberFormat="1" applyFill="1"/>
    <xf numFmtId="169" fontId="0" fillId="9" borderId="0" xfId="0" applyNumberFormat="1" applyFill="1" applyAlignment="1">
      <alignment horizontal="center" vertical="center"/>
    </xf>
    <xf numFmtId="0" fontId="1" fillId="9" borderId="0" xfId="0" applyFont="1" applyFill="1"/>
    <xf numFmtId="0" fontId="0" fillId="9" borderId="0" xfId="0" applyFill="1"/>
    <xf numFmtId="0" fontId="1" fillId="10" borderId="0" xfId="0" applyFont="1" applyFill="1" applyAlignment="1">
      <alignment horizontal="center" vertical="center"/>
    </xf>
    <xf numFmtId="0" fontId="0" fillId="10" borderId="0" xfId="0" applyFill="1" applyAlignment="1">
      <alignment horizontal="center" vertical="center"/>
    </xf>
    <xf numFmtId="168" fontId="0" fillId="10" borderId="0" xfId="0" applyNumberFormat="1" applyFill="1"/>
    <xf numFmtId="169" fontId="0" fillId="10" borderId="0" xfId="0" applyNumberFormat="1" applyFill="1"/>
    <xf numFmtId="169" fontId="0" fillId="10" borderId="0" xfId="0" applyNumberFormat="1" applyFill="1" applyAlignment="1">
      <alignment horizontal="center" vertical="center"/>
    </xf>
    <xf numFmtId="0" fontId="1" fillId="10" borderId="0" xfId="0" applyFont="1" applyFill="1"/>
    <xf numFmtId="169" fontId="0" fillId="11" borderId="0" xfId="0" applyNumberFormat="1" applyFill="1" applyAlignment="1">
      <alignment horizontal="center" vertical="center"/>
    </xf>
    <xf numFmtId="0" fontId="14" fillId="0" borderId="0" xfId="1" applyFont="1" applyAlignment="1">
      <alignment horizontal="justify" vertical="center" wrapText="1"/>
    </xf>
    <xf numFmtId="0" fontId="15" fillId="12" borderId="18" xfId="1" applyFont="1" applyFill="1" applyBorder="1" applyAlignment="1">
      <alignment horizontal="center" vertical="center" wrapText="1"/>
    </xf>
    <xf numFmtId="0" fontId="14" fillId="12" borderId="0" xfId="1" applyFont="1" applyFill="1" applyAlignment="1">
      <alignment horizontal="justify" vertical="center" wrapText="1"/>
    </xf>
    <xf numFmtId="0" fontId="18" fillId="5" borderId="12" xfId="1" applyFont="1" applyFill="1" applyBorder="1" applyAlignment="1">
      <alignment horizontal="center" vertical="center" wrapText="1"/>
    </xf>
    <xf numFmtId="0" fontId="17" fillId="15" borderId="7" xfId="1" applyFont="1" applyFill="1" applyBorder="1" applyAlignment="1">
      <alignment horizontal="center" vertical="center" wrapText="1"/>
    </xf>
    <xf numFmtId="0" fontId="17" fillId="13" borderId="7" xfId="1" applyFont="1" applyFill="1" applyBorder="1" applyAlignment="1">
      <alignment horizontal="center" vertical="center" wrapText="1"/>
    </xf>
    <xf numFmtId="0" fontId="17" fillId="14" borderId="7" xfId="1" applyFont="1" applyFill="1" applyBorder="1" applyAlignment="1">
      <alignment horizontal="center" vertical="center" wrapText="1"/>
    </xf>
    <xf numFmtId="0" fontId="14" fillId="12" borderId="10" xfId="1" applyFont="1" applyFill="1" applyBorder="1" applyAlignment="1">
      <alignment horizontal="center" vertical="center" wrapText="1"/>
    </xf>
    <xf numFmtId="0" fontId="14" fillId="12" borderId="7" xfId="1" applyFont="1" applyFill="1" applyBorder="1" applyAlignment="1">
      <alignment horizontal="center" vertical="center" wrapText="1"/>
    </xf>
    <xf numFmtId="0" fontId="19" fillId="12" borderId="7" xfId="0" applyFont="1" applyFill="1" applyBorder="1" applyAlignment="1">
      <alignment horizontal="justify" vertical="top" wrapText="1"/>
    </xf>
    <xf numFmtId="0" fontId="14" fillId="12" borderId="7" xfId="0" applyFont="1" applyFill="1" applyBorder="1" applyAlignment="1">
      <alignment horizontal="justify" vertical="top" wrapText="1"/>
    </xf>
    <xf numFmtId="0" fontId="14" fillId="12" borderId="7" xfId="1" applyFont="1" applyFill="1" applyBorder="1" applyAlignment="1">
      <alignment horizontal="justify" vertical="top" wrapText="1"/>
    </xf>
    <xf numFmtId="0" fontId="14" fillId="12" borderId="0" xfId="1" applyFont="1" applyFill="1" applyAlignment="1">
      <alignment horizontal="center" vertical="center" wrapText="1"/>
    </xf>
    <xf numFmtId="0" fontId="14" fillId="0" borderId="7" xfId="1" applyFont="1" applyBorder="1" applyAlignment="1">
      <alignment horizontal="center" vertical="center" wrapText="1"/>
    </xf>
    <xf numFmtId="0" fontId="14" fillId="0" borderId="7" xfId="1" applyFont="1" applyBorder="1" applyAlignment="1">
      <alignment horizontal="justify" vertical="center" wrapText="1"/>
    </xf>
    <xf numFmtId="0" fontId="14" fillId="0" borderId="7" xfId="1" applyFont="1" applyBorder="1" applyAlignment="1" applyProtection="1">
      <alignment horizontal="justify" vertical="top" wrapText="1"/>
      <protection locked="0"/>
    </xf>
    <xf numFmtId="0" fontId="14" fillId="12" borderId="7" xfId="1" applyFont="1" applyFill="1" applyBorder="1" applyAlignment="1" applyProtection="1">
      <alignment horizontal="justify" vertical="top" wrapText="1"/>
      <protection locked="0"/>
    </xf>
    <xf numFmtId="0" fontId="14" fillId="12" borderId="7" xfId="0" applyFont="1" applyFill="1" applyBorder="1" applyAlignment="1">
      <alignment vertical="top" wrapText="1"/>
    </xf>
    <xf numFmtId="0" fontId="14" fillId="12" borderId="7" xfId="0" applyFont="1" applyFill="1" applyBorder="1" applyAlignment="1" applyProtection="1">
      <alignment vertical="top" wrapText="1"/>
      <protection locked="0"/>
    </xf>
    <xf numFmtId="0" fontId="19" fillId="12" borderId="11" xfId="0" applyFont="1" applyFill="1" applyBorder="1" applyAlignment="1">
      <alignment horizontal="justify" vertical="top" wrapText="1"/>
    </xf>
    <xf numFmtId="0" fontId="14" fillId="0" borderId="0" xfId="0" applyFont="1"/>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0" fontId="14" fillId="12" borderId="0" xfId="0" applyFont="1" applyFill="1" applyAlignment="1">
      <alignment horizontal="center" vertical="center"/>
    </xf>
    <xf numFmtId="0" fontId="14" fillId="12" borderId="0" xfId="0" applyFont="1" applyFill="1"/>
    <xf numFmtId="0" fontId="18" fillId="11"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11" borderId="7" xfId="2" applyFont="1" applyFill="1" applyBorder="1" applyAlignment="1">
      <alignment horizontal="center" vertical="center" wrapText="1"/>
    </xf>
    <xf numFmtId="0" fontId="14" fillId="0" borderId="7" xfId="0" applyFont="1" applyBorder="1" applyAlignment="1">
      <alignment horizontal="justify" vertical="center" wrapText="1"/>
    </xf>
    <xf numFmtId="14" fontId="14" fillId="0" borderId="7" xfId="0" applyNumberFormat="1" applyFont="1" applyBorder="1" applyAlignment="1">
      <alignment horizontal="center" vertical="center"/>
    </xf>
    <xf numFmtId="21" fontId="14" fillId="0" borderId="7" xfId="0" applyNumberFormat="1" applyFont="1" applyBorder="1" applyAlignment="1">
      <alignment horizontal="center" vertical="center"/>
    </xf>
    <xf numFmtId="0" fontId="14" fillId="0" borderId="7" xfId="0" applyFont="1" applyBorder="1" applyAlignment="1">
      <alignment vertical="center" wrapText="1"/>
    </xf>
    <xf numFmtId="8" fontId="14" fillId="0" borderId="7" xfId="0" applyNumberFormat="1" applyFont="1" applyBorder="1" applyAlignment="1">
      <alignment horizontal="left" vertical="center"/>
    </xf>
    <xf numFmtId="0" fontId="14" fillId="0" borderId="7" xfId="0" applyFont="1" applyBorder="1" applyAlignment="1">
      <alignment vertical="center"/>
    </xf>
    <xf numFmtId="0" fontId="14" fillId="0" borderId="7" xfId="0" applyFont="1" applyBorder="1" applyAlignment="1">
      <alignment horizontal="left" vertical="center"/>
    </xf>
    <xf numFmtId="0" fontId="21" fillId="0" borderId="7" xfId="0" applyFont="1" applyBorder="1" applyAlignment="1">
      <alignment horizontal="left" vertical="center" wrapText="1"/>
    </xf>
    <xf numFmtId="0" fontId="14" fillId="0" borderId="0" xfId="0" applyFont="1" applyAlignment="1">
      <alignment wrapText="1"/>
    </xf>
    <xf numFmtId="0" fontId="14" fillId="12" borderId="7" xfId="0" applyFont="1" applyFill="1" applyBorder="1" applyAlignment="1">
      <alignment horizontal="center" vertical="center"/>
    </xf>
    <xf numFmtId="21" fontId="14" fillId="12" borderId="7" xfId="0" applyNumberFormat="1" applyFont="1" applyFill="1" applyBorder="1" applyAlignment="1">
      <alignment horizontal="center" vertical="center"/>
    </xf>
    <xf numFmtId="0" fontId="14" fillId="12" borderId="7" xfId="0" applyFont="1" applyFill="1" applyBorder="1" applyAlignment="1">
      <alignment horizontal="left" vertical="center" wrapText="1"/>
    </xf>
    <xf numFmtId="0" fontId="14" fillId="12" borderId="7" xfId="0" applyFont="1" applyFill="1" applyBorder="1" applyAlignment="1">
      <alignment horizontal="left" vertical="center"/>
    </xf>
    <xf numFmtId="0" fontId="14" fillId="12" borderId="7" xfId="0" applyFont="1" applyFill="1" applyBorder="1" applyAlignment="1">
      <alignment horizontal="center" vertical="center" wrapText="1"/>
    </xf>
    <xf numFmtId="21" fontId="14" fillId="12" borderId="7" xfId="0" applyNumberFormat="1" applyFont="1" applyFill="1" applyBorder="1" applyAlignment="1">
      <alignment horizontal="center" vertical="center" wrapText="1"/>
    </xf>
    <xf numFmtId="14" fontId="14" fillId="12" borderId="7" xfId="0" applyNumberFormat="1" applyFont="1" applyFill="1" applyBorder="1" applyAlignment="1">
      <alignment horizontal="center" vertical="center"/>
    </xf>
    <xf numFmtId="3" fontId="14" fillId="12" borderId="7" xfId="0" applyNumberFormat="1" applyFont="1" applyFill="1" applyBorder="1" applyAlignment="1">
      <alignment horizontal="right" vertical="center" wrapText="1"/>
    </xf>
    <xf numFmtId="0" fontId="14" fillId="0" borderId="0" xfId="0" applyFont="1" applyAlignment="1">
      <alignment vertical="top"/>
    </xf>
    <xf numFmtId="14" fontId="14" fillId="12" borderId="0" xfId="0" applyNumberFormat="1" applyFont="1" applyFill="1" applyAlignment="1">
      <alignment horizontal="center" vertical="center"/>
    </xf>
    <xf numFmtId="21" fontId="14" fillId="12" borderId="0" xfId="0" applyNumberFormat="1" applyFont="1" applyFill="1" applyAlignment="1">
      <alignment horizontal="center" vertical="center"/>
    </xf>
    <xf numFmtId="0" fontId="14" fillId="12" borderId="0" xfId="0" applyFont="1" applyFill="1" applyAlignment="1">
      <alignment horizontal="left" vertical="center" wrapText="1"/>
    </xf>
    <xf numFmtId="3" fontId="14" fillId="12" borderId="0" xfId="0" applyNumberFormat="1" applyFont="1" applyFill="1" applyAlignment="1">
      <alignment horizontal="right" vertical="center" wrapText="1"/>
    </xf>
    <xf numFmtId="0" fontId="14" fillId="12" borderId="0" xfId="0" applyFont="1" applyFill="1" applyAlignment="1">
      <alignment horizontal="left" vertical="center"/>
    </xf>
    <xf numFmtId="0" fontId="14" fillId="12" borderId="0" xfId="0" applyFont="1" applyFill="1" applyAlignment="1">
      <alignment horizontal="right" vertical="center"/>
    </xf>
    <xf numFmtId="0" fontId="14" fillId="0" borderId="0" xfId="0" applyFont="1" applyAlignment="1">
      <alignment vertical="top" wrapText="1"/>
    </xf>
    <xf numFmtId="0" fontId="14" fillId="0" borderId="7" xfId="0" applyFont="1" applyBorder="1" applyAlignment="1">
      <alignment horizontal="left" vertical="top" wrapText="1"/>
    </xf>
    <xf numFmtId="3" fontId="14" fillId="0" borderId="7" xfId="0" applyNumberFormat="1" applyFont="1" applyBorder="1" applyAlignment="1">
      <alignment horizontal="right"/>
    </xf>
    <xf numFmtId="172" fontId="14" fillId="0" borderId="7" xfId="72" applyNumberFormat="1" applyFont="1" applyBorder="1" applyAlignment="1">
      <alignment horizontal="right"/>
    </xf>
    <xf numFmtId="3" fontId="14" fillId="12" borderId="7" xfId="0" applyNumberFormat="1" applyFont="1" applyFill="1" applyBorder="1" applyAlignment="1">
      <alignment horizontal="right" wrapText="1"/>
    </xf>
    <xf numFmtId="3" fontId="14" fillId="12" borderId="7" xfId="0" applyNumberFormat="1" applyFont="1" applyFill="1" applyBorder="1" applyAlignment="1">
      <alignment horizontal="right"/>
    </xf>
    <xf numFmtId="0" fontId="14" fillId="0" borderId="7" xfId="0" applyFont="1" applyBorder="1" applyAlignment="1">
      <alignment horizontal="justify" vertical="top" wrapText="1"/>
    </xf>
    <xf numFmtId="0" fontId="14" fillId="0" borderId="7" xfId="0" applyFont="1" applyBorder="1" applyAlignment="1">
      <alignment vertical="top"/>
    </xf>
    <xf numFmtId="0" fontId="1" fillId="8" borderId="0" xfId="0" applyFont="1" applyFill="1" applyAlignment="1">
      <alignment horizontal="center" vertical="center"/>
    </xf>
    <xf numFmtId="0" fontId="1" fillId="10" borderId="0" xfId="0" applyFont="1" applyFill="1" applyAlignment="1">
      <alignment horizontal="center" vertical="center"/>
    </xf>
    <xf numFmtId="0" fontId="1" fillId="9" borderId="0" xfId="0" applyFont="1" applyFill="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0" fontId="1" fillId="7" borderId="0" xfId="0" applyFont="1" applyFill="1" applyAlignment="1">
      <alignment horizontal="center" vertical="center"/>
    </xf>
    <xf numFmtId="0" fontId="18" fillId="11" borderId="7" xfId="0" applyFont="1" applyFill="1" applyBorder="1" applyAlignment="1">
      <alignment horizontal="center" vertical="center" wrapText="1"/>
    </xf>
    <xf numFmtId="0" fontId="18" fillId="12" borderId="7" xfId="0" applyFont="1" applyFill="1" applyBorder="1" applyAlignment="1">
      <alignment horizontal="left" vertical="top" wrapText="1"/>
    </xf>
    <xf numFmtId="0" fontId="18" fillId="12" borderId="7" xfId="0" applyFont="1" applyFill="1" applyBorder="1" applyAlignment="1">
      <alignment horizontal="center" vertical="center" wrapText="1"/>
    </xf>
    <xf numFmtId="0" fontId="14" fillId="12" borderId="10" xfId="1" applyFont="1" applyFill="1" applyBorder="1" applyAlignment="1">
      <alignment horizontal="justify" vertical="top" wrapText="1"/>
    </xf>
    <xf numFmtId="0" fontId="14" fillId="0" borderId="17" xfId="0" applyFont="1" applyBorder="1" applyAlignment="1">
      <alignment vertical="top" wrapText="1"/>
    </xf>
    <xf numFmtId="0" fontId="14" fillId="0" borderId="8" xfId="0" applyFont="1" applyBorder="1" applyAlignment="1">
      <alignment vertical="top"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6" xfId="1" applyFont="1" applyBorder="1" applyAlignment="1">
      <alignment horizontal="center" vertical="center" wrapText="1"/>
    </xf>
    <xf numFmtId="0" fontId="13" fillId="12" borderId="14" xfId="1" applyFont="1" applyFill="1" applyBorder="1" applyAlignment="1">
      <alignment horizontal="center" vertical="center" wrapText="1"/>
    </xf>
    <xf numFmtId="0" fontId="13" fillId="12" borderId="15" xfId="1" applyFont="1" applyFill="1" applyBorder="1" applyAlignment="1">
      <alignment horizontal="center" vertical="center" wrapText="1"/>
    </xf>
    <xf numFmtId="0" fontId="13" fillId="12" borderId="16" xfId="1" applyFont="1" applyFill="1" applyBorder="1" applyAlignment="1">
      <alignment horizontal="center" vertical="center" wrapText="1"/>
    </xf>
    <xf numFmtId="0" fontId="15" fillId="12" borderId="14" xfId="1" applyFont="1" applyFill="1" applyBorder="1" applyAlignment="1">
      <alignment horizontal="left" vertical="top" wrapText="1"/>
    </xf>
    <xf numFmtId="0" fontId="15" fillId="12" borderId="15" xfId="1" applyFont="1" applyFill="1" applyBorder="1" applyAlignment="1">
      <alignment horizontal="left" vertical="top" wrapText="1"/>
    </xf>
    <xf numFmtId="0" fontId="15" fillId="12" borderId="16" xfId="1" applyFont="1" applyFill="1" applyBorder="1" applyAlignment="1">
      <alignment horizontal="left" vertical="top" wrapText="1"/>
    </xf>
    <xf numFmtId="0" fontId="14" fillId="11" borderId="8" xfId="1" applyFont="1" applyFill="1" applyBorder="1" applyAlignment="1">
      <alignment horizontal="center" vertical="center" wrapText="1"/>
    </xf>
    <xf numFmtId="0" fontId="14" fillId="11" borderId="7" xfId="1" applyFont="1" applyFill="1" applyBorder="1" applyAlignment="1">
      <alignment horizontal="center" vertical="center" wrapText="1"/>
    </xf>
    <xf numFmtId="0" fontId="17" fillId="11" borderId="17" xfId="1" applyFont="1" applyFill="1" applyBorder="1" applyAlignment="1">
      <alignment horizontal="center" vertical="center" wrapText="1"/>
    </xf>
    <xf numFmtId="0" fontId="17" fillId="11" borderId="8" xfId="1" applyFont="1" applyFill="1" applyBorder="1" applyAlignment="1">
      <alignment horizontal="center" vertical="center" wrapText="1"/>
    </xf>
    <xf numFmtId="0" fontId="18" fillId="11" borderId="9" xfId="1" applyFont="1" applyFill="1" applyBorder="1" applyAlignment="1">
      <alignment horizontal="center" vertical="center" wrapText="1"/>
    </xf>
    <xf numFmtId="0" fontId="18" fillId="11" borderId="13" xfId="1" applyFont="1" applyFill="1" applyBorder="1" applyAlignment="1">
      <alignment horizontal="center" vertical="center" wrapText="1"/>
    </xf>
    <xf numFmtId="0" fontId="16" fillId="12" borderId="14" xfId="1" applyFont="1" applyFill="1" applyBorder="1" applyAlignment="1">
      <alignment horizontal="center" vertical="center" wrapText="1"/>
    </xf>
    <xf numFmtId="0" fontId="16" fillId="12" borderId="15" xfId="1" applyFont="1" applyFill="1" applyBorder="1" applyAlignment="1">
      <alignment horizontal="center" vertical="center" wrapText="1"/>
    </xf>
    <xf numFmtId="0" fontId="16" fillId="12" borderId="16" xfId="1" applyFont="1" applyFill="1" applyBorder="1" applyAlignment="1">
      <alignment horizontal="center" vertical="center" wrapText="1"/>
    </xf>
    <xf numFmtId="0" fontId="19" fillId="12" borderId="10" xfId="0" applyFont="1" applyFill="1" applyBorder="1" applyAlignment="1">
      <alignment horizontal="justify" vertical="top" wrapText="1"/>
    </xf>
    <xf numFmtId="0" fontId="14" fillId="0" borderId="17" xfId="0" applyFont="1" applyBorder="1" applyAlignment="1">
      <alignment horizontal="justify" vertical="top" wrapText="1"/>
    </xf>
    <xf numFmtId="0" fontId="14" fillId="0" borderId="8" xfId="0" applyFont="1" applyBorder="1" applyAlignment="1">
      <alignment horizontal="justify" vertical="top" wrapText="1"/>
    </xf>
  </cellXfs>
  <cellStyles count="83">
    <cellStyle name="Comma 2" xfId="10" xr:uid="{00000000-0005-0000-0000-000000000000}"/>
    <cellStyle name="Hipervínculo 2" xfId="42" xr:uid="{00000000-0005-0000-0000-000002000000}"/>
    <cellStyle name="Hipervínculo 3" xfId="49" xr:uid="{00000000-0005-0000-0000-000003000000}"/>
    <cellStyle name="Millares" xfId="72" builtinId="3"/>
    <cellStyle name="Millares 2" xfId="11" xr:uid="{00000000-0005-0000-0000-000004000000}"/>
    <cellStyle name="Millares 2 10" xfId="26" xr:uid="{00000000-0005-0000-0000-000005000000}"/>
    <cellStyle name="Millares 2 10 2" xfId="76" xr:uid="{00000000-0005-0000-0000-000004000000}"/>
    <cellStyle name="Millares 2 2" xfId="27" xr:uid="{00000000-0005-0000-0000-000006000000}"/>
    <cellStyle name="Millares 2 2 2" xfId="28" xr:uid="{00000000-0005-0000-0000-000007000000}"/>
    <cellStyle name="Millares 2 2 2 2" xfId="78" xr:uid="{00000000-0005-0000-0000-000006000000}"/>
    <cellStyle name="Millares 2 2 3" xfId="58" xr:uid="{00000000-0005-0000-0000-000008000000}"/>
    <cellStyle name="Millares 2 2 3 2" xfId="81" xr:uid="{00000000-0005-0000-0000-000007000000}"/>
    <cellStyle name="Millares 2 2 4" xfId="77" xr:uid="{00000000-0005-0000-0000-000005000000}"/>
    <cellStyle name="Millares 2 3" xfId="29" xr:uid="{00000000-0005-0000-0000-000009000000}"/>
    <cellStyle name="Millares 2 3 2" xfId="79" xr:uid="{00000000-0005-0000-0000-000008000000}"/>
    <cellStyle name="Millares 2 4" xfId="75" xr:uid="{00000000-0005-0000-0000-000003000000}"/>
    <cellStyle name="Millares 5" xfId="22" xr:uid="{00000000-0005-0000-0000-00000A000000}"/>
    <cellStyle name="Moneda [0] 2" xfId="70" xr:uid="{00000000-0005-0000-0000-00000D000000}"/>
    <cellStyle name="Moneda [0] 2 2" xfId="82" xr:uid="{00000000-0005-0000-0000-00000B000000}"/>
    <cellStyle name="Moneda [0] 3" xfId="53" xr:uid="{00000000-0005-0000-0000-00000E000000}"/>
    <cellStyle name="Moneda [0] 3 2" xfId="80" xr:uid="{00000000-0005-0000-0000-00000C000000}"/>
    <cellStyle name="Moneda 10" xfId="71" xr:uid="{00000000-0005-0000-0000-00000F000000}"/>
    <cellStyle name="Moneda 2" xfId="12" xr:uid="{00000000-0005-0000-0000-000010000000}"/>
    <cellStyle name="Moneda 2 2" xfId="13" xr:uid="{00000000-0005-0000-0000-000011000000}"/>
    <cellStyle name="Moneda 2 3" xfId="54" xr:uid="{00000000-0005-0000-0000-000012000000}"/>
    <cellStyle name="Moneda 3" xfId="14" xr:uid="{00000000-0005-0000-0000-000013000000}"/>
    <cellStyle name="Moneda 3 2" xfId="30" xr:uid="{00000000-0005-0000-0000-000014000000}"/>
    <cellStyle name="Moneda 4" xfId="15" xr:uid="{00000000-0005-0000-0000-000015000000}"/>
    <cellStyle name="Moneda 4 2" xfId="55" xr:uid="{00000000-0005-0000-0000-000016000000}"/>
    <cellStyle name="Moneda 5" xfId="40" xr:uid="{00000000-0005-0000-0000-000017000000}"/>
    <cellStyle name="Moneda 5 2" xfId="62" xr:uid="{00000000-0005-0000-0000-000018000000}"/>
    <cellStyle name="Moneda 6" xfId="24" xr:uid="{00000000-0005-0000-0000-000019000000}"/>
    <cellStyle name="Moneda 7" xfId="44" xr:uid="{00000000-0005-0000-0000-00001A000000}"/>
    <cellStyle name="Moneda 7 2" xfId="65" xr:uid="{00000000-0005-0000-0000-00001B000000}"/>
    <cellStyle name="Moneda 8" xfId="48" xr:uid="{00000000-0005-0000-0000-00001C000000}"/>
    <cellStyle name="Moneda 8 2" xfId="68" xr:uid="{00000000-0005-0000-0000-00001D000000}"/>
    <cellStyle name="Moneda 9" xfId="51" xr:uid="{00000000-0005-0000-0000-00001E000000}"/>
    <cellStyle name="Normal" xfId="0" builtinId="0"/>
    <cellStyle name="Normal 10" xfId="5" xr:uid="{00000000-0005-0000-0000-000020000000}"/>
    <cellStyle name="Normal 10 10 2" xfId="7" xr:uid="{00000000-0005-0000-0000-000021000000}"/>
    <cellStyle name="Normal 10 2" xfId="52" xr:uid="{00000000-0005-0000-0000-000022000000}"/>
    <cellStyle name="Normal 11" xfId="9" xr:uid="{00000000-0005-0000-0000-000023000000}"/>
    <cellStyle name="Normal 11 2" xfId="74" xr:uid="{00000000-0005-0000-0000-000021000000}"/>
    <cellStyle name="Normal 11 45 10" xfId="31" xr:uid="{00000000-0005-0000-0000-000024000000}"/>
    <cellStyle name="Normal 11 45 10 2" xfId="59" xr:uid="{00000000-0005-0000-0000-000025000000}"/>
    <cellStyle name="Normal 12" xfId="1" xr:uid="{00000000-0005-0000-0000-000026000000}"/>
    <cellStyle name="Normal 14" xfId="6" xr:uid="{00000000-0005-0000-0000-000027000000}"/>
    <cellStyle name="Normal 16" xfId="3" xr:uid="{00000000-0005-0000-0000-000028000000}"/>
    <cellStyle name="Normal 16 2" xfId="73" xr:uid="{00000000-0005-0000-0000-000026000000}"/>
    <cellStyle name="Normal 2" xfId="16" xr:uid="{00000000-0005-0000-0000-000029000000}"/>
    <cellStyle name="Normal 2 2" xfId="17" xr:uid="{00000000-0005-0000-0000-00002A000000}"/>
    <cellStyle name="Normal 2 2 2 2 2" xfId="4" xr:uid="{00000000-0005-0000-0000-00002B000000}"/>
    <cellStyle name="Normal 2 2 3" xfId="32" xr:uid="{00000000-0005-0000-0000-00002C000000}"/>
    <cellStyle name="Normal 2 2 5 2 2 2" xfId="33" xr:uid="{00000000-0005-0000-0000-00002D000000}"/>
    <cellStyle name="Normal 2 3" xfId="34" xr:uid="{00000000-0005-0000-0000-00002E000000}"/>
    <cellStyle name="Normal 3" xfId="18" xr:uid="{00000000-0005-0000-0000-00002F000000}"/>
    <cellStyle name="Normal 3 2" xfId="25" xr:uid="{00000000-0005-0000-0000-000030000000}"/>
    <cellStyle name="Normal 3 3" xfId="37" xr:uid="{00000000-0005-0000-0000-000031000000}"/>
    <cellStyle name="Normal 3 3 2" xfId="60" xr:uid="{00000000-0005-0000-0000-000032000000}"/>
    <cellStyle name="Normal 3 4" xfId="56" xr:uid="{00000000-0005-0000-0000-000033000000}"/>
    <cellStyle name="Normal 4" xfId="23" xr:uid="{00000000-0005-0000-0000-000034000000}"/>
    <cellStyle name="Normal 4 2" xfId="21" xr:uid="{00000000-0005-0000-0000-000035000000}"/>
    <cellStyle name="Normal 4 3" xfId="57" xr:uid="{00000000-0005-0000-0000-000036000000}"/>
    <cellStyle name="Normal 5" xfId="35" xr:uid="{00000000-0005-0000-0000-000037000000}"/>
    <cellStyle name="Normal 6" xfId="39" xr:uid="{00000000-0005-0000-0000-000038000000}"/>
    <cellStyle name="Normal 6 2" xfId="50" xr:uid="{00000000-0005-0000-0000-000039000000}"/>
    <cellStyle name="Normal 6 2 2" xfId="69" xr:uid="{00000000-0005-0000-0000-00003A000000}"/>
    <cellStyle name="Normal 6 3" xfId="61" xr:uid="{00000000-0005-0000-0000-00003B000000}"/>
    <cellStyle name="Normal 7" xfId="36" xr:uid="{00000000-0005-0000-0000-00003C000000}"/>
    <cellStyle name="Normal 8" xfId="43" xr:uid="{00000000-0005-0000-0000-00003D000000}"/>
    <cellStyle name="Normal 8 2" xfId="64" xr:uid="{00000000-0005-0000-0000-00003E000000}"/>
    <cellStyle name="Normal 9" xfId="47" xr:uid="{00000000-0005-0000-0000-00003F000000}"/>
    <cellStyle name="Normal 9 2" xfId="67" xr:uid="{00000000-0005-0000-0000-000040000000}"/>
    <cellStyle name="Normal_CONSOLIDADO  EVALUACIÓN LP 53 OBRA ADECUACIÓN Y MANTENIMIENTO DEL TEATRO LIDO" xfId="2" xr:uid="{00000000-0005-0000-0000-000041000000}"/>
    <cellStyle name="Porcentaje 2" xfId="8" xr:uid="{00000000-0005-0000-0000-000043000000}"/>
    <cellStyle name="Porcentaje 3" xfId="41" xr:uid="{00000000-0005-0000-0000-000044000000}"/>
    <cellStyle name="Porcentaje 3 2" xfId="63" xr:uid="{00000000-0005-0000-0000-000045000000}"/>
    <cellStyle name="Porcentaje 4" xfId="45" xr:uid="{00000000-0005-0000-0000-000046000000}"/>
    <cellStyle name="Porcentaje 4 2" xfId="66" xr:uid="{00000000-0005-0000-0000-000047000000}"/>
    <cellStyle name="Porcentual 2" xfId="19" xr:uid="{00000000-0005-0000-0000-000048000000}"/>
    <cellStyle name="Porcentual 2 2" xfId="20" xr:uid="{00000000-0005-0000-0000-000049000000}"/>
    <cellStyle name="Porcentual 2 2 2" xfId="46" xr:uid="{00000000-0005-0000-0000-00004A000000}"/>
    <cellStyle name="Porcentual 2 3" xfId="38" xr:uid="{00000000-0005-0000-0000-00004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27"/>
  <sheetViews>
    <sheetView workbookViewId="0">
      <selection activeCell="E30" sqref="E30"/>
    </sheetView>
  </sheetViews>
  <sheetFormatPr baseColWidth="10" defaultColWidth="11.42578125" defaultRowHeight="15" x14ac:dyDescent="0.25"/>
  <cols>
    <col min="1" max="1" width="15.28515625" bestFit="1" customWidth="1"/>
    <col min="2" max="2" width="16.28515625" customWidth="1"/>
    <col min="4" max="4" width="11.28515625" customWidth="1"/>
    <col min="6" max="6" width="3.85546875" customWidth="1"/>
    <col min="7" max="7" width="15.28515625" bestFit="1" customWidth="1"/>
    <col min="8" max="8" width="14.42578125" bestFit="1" customWidth="1"/>
    <col min="12" max="12" width="3.28515625" customWidth="1"/>
    <col min="13" max="13" width="15.28515625" bestFit="1" customWidth="1"/>
    <col min="14" max="14" width="14.42578125" bestFit="1" customWidth="1"/>
  </cols>
  <sheetData>
    <row r="2" spans="1:17" ht="15.75" thickBot="1" x14ac:dyDescent="0.3"/>
    <row r="3" spans="1:17" ht="37.5" x14ac:dyDescent="0.25">
      <c r="B3" s="2" t="s">
        <v>0</v>
      </c>
      <c r="C3" s="3" t="s">
        <v>1</v>
      </c>
      <c r="D3" s="4" t="s">
        <v>2</v>
      </c>
    </row>
    <row r="4" spans="1:17" ht="19.5" thickBot="1" x14ac:dyDescent="0.35">
      <c r="B4" s="5">
        <v>32000000</v>
      </c>
      <c r="C4" s="6">
        <v>20</v>
      </c>
      <c r="D4" s="7">
        <v>80</v>
      </c>
    </row>
    <row r="6" spans="1:17" x14ac:dyDescent="0.25">
      <c r="A6" s="134" t="s">
        <v>3</v>
      </c>
      <c r="B6" s="134"/>
      <c r="C6" s="134"/>
      <c r="D6" s="134"/>
      <c r="E6" s="134"/>
      <c r="G6" s="137" t="s">
        <v>4</v>
      </c>
      <c r="H6" s="137"/>
      <c r="I6" s="137"/>
      <c r="J6" s="137"/>
      <c r="K6" s="137"/>
      <c r="M6" s="131" t="s">
        <v>5</v>
      </c>
      <c r="N6" s="131"/>
      <c r="O6" s="131"/>
      <c r="P6" s="131"/>
      <c r="Q6" s="131"/>
    </row>
    <row r="7" spans="1:17" x14ac:dyDescent="0.25">
      <c r="A7" s="8" t="s">
        <v>6</v>
      </c>
      <c r="B7" s="8" t="s">
        <v>7</v>
      </c>
      <c r="C7" s="8" t="s">
        <v>8</v>
      </c>
      <c r="D7" s="8" t="s">
        <v>9</v>
      </c>
      <c r="E7" s="8" t="s">
        <v>10</v>
      </c>
      <c r="G7" s="29" t="s">
        <v>6</v>
      </c>
      <c r="H7" s="29" t="s">
        <v>7</v>
      </c>
      <c r="I7" s="29" t="s">
        <v>8</v>
      </c>
      <c r="J7" s="29" t="s">
        <v>9</v>
      </c>
      <c r="K7" s="29" t="s">
        <v>10</v>
      </c>
      <c r="M7" s="50" t="s">
        <v>6</v>
      </c>
      <c r="N7" s="50" t="s">
        <v>7</v>
      </c>
      <c r="O7" s="50" t="s">
        <v>8</v>
      </c>
      <c r="P7" s="50" t="s">
        <v>9</v>
      </c>
      <c r="Q7" s="50" t="s">
        <v>10</v>
      </c>
    </row>
    <row r="8" spans="1:17" x14ac:dyDescent="0.25">
      <c r="A8" s="9">
        <v>1</v>
      </c>
      <c r="B8" s="10">
        <v>30750000</v>
      </c>
      <c r="C8" s="11">
        <f>IF($B8&gt;$B$11,0,($C$4*($B8/$B$11)))</f>
        <v>0</v>
      </c>
      <c r="D8" s="12">
        <f>($D$4*(SQRT($B8*$B$4)))/$B$4</f>
        <v>78.421935706790606</v>
      </c>
      <c r="E8" s="12">
        <f>C8+D8</f>
        <v>78.421935706790606</v>
      </c>
      <c r="G8" s="30">
        <v>1</v>
      </c>
      <c r="H8" s="31">
        <v>31500000</v>
      </c>
      <c r="I8" s="32">
        <f>IF($H8&gt;$H$11,0,($C$4*($H8/$H$11)))</f>
        <v>0</v>
      </c>
      <c r="J8" s="33">
        <f>($D$4*(SQRT($H8*$B$4)))/$B$4</f>
        <v>79.372539331937716</v>
      </c>
      <c r="K8" s="33">
        <f>I8+J8</f>
        <v>79.372539331937716</v>
      </c>
      <c r="M8" s="51">
        <v>1</v>
      </c>
      <c r="N8" s="52">
        <v>31500000</v>
      </c>
      <c r="O8" s="53">
        <f>IF($N8&gt;$N$12,0,($C$4*($N8/$N$12)))</f>
        <v>0</v>
      </c>
      <c r="P8" s="54">
        <f>($D$4*(SQRT($N8*$B$4)))/$B$4</f>
        <v>79.372539331937716</v>
      </c>
      <c r="Q8" s="54">
        <f>O8+P8</f>
        <v>79.372539331937716</v>
      </c>
    </row>
    <row r="9" spans="1:17" x14ac:dyDescent="0.25">
      <c r="A9" s="9">
        <v>2</v>
      </c>
      <c r="B9" s="10">
        <v>28400000</v>
      </c>
      <c r="C9" s="11">
        <f>IF($B9&gt;$B$11,0,($C$4*($B9/$B$11)))</f>
        <v>0</v>
      </c>
      <c r="D9" s="12">
        <f>($D$4*(SQRT($B9*$B$4)))/$B$4</f>
        <v>75.365774725667094</v>
      </c>
      <c r="E9" s="12">
        <f>C9+D9</f>
        <v>75.365774725667094</v>
      </c>
      <c r="F9" s="1"/>
      <c r="G9" s="30">
        <v>2</v>
      </c>
      <c r="H9" s="31">
        <v>25500000</v>
      </c>
      <c r="I9" s="32">
        <f>IF($H9&gt;$H$11,0,($C$4*($H9/$H$11)))</f>
        <v>19.615384615384613</v>
      </c>
      <c r="J9" s="33">
        <f>($D$4*(SQRT($H9*$B$4)))/$B$4</f>
        <v>71.414284285428494</v>
      </c>
      <c r="K9" s="70">
        <f>I9+J9</f>
        <v>91.029668900813107</v>
      </c>
      <c r="M9" s="51">
        <v>2</v>
      </c>
      <c r="N9" s="52">
        <v>28000000</v>
      </c>
      <c r="O9" s="53">
        <f>IF($N9&gt;$N$12,0,($C$4*($N9/$N$12)))</f>
        <v>0</v>
      </c>
      <c r="P9" s="54">
        <f>($D$4*(SQRT($N9*$B$4)))/$B$4</f>
        <v>74.833147735478832</v>
      </c>
      <c r="Q9" s="54">
        <f>O9+P9</f>
        <v>74.833147735478832</v>
      </c>
    </row>
    <row r="10" spans="1:17" x14ac:dyDescent="0.25">
      <c r="A10" s="9">
        <v>3</v>
      </c>
      <c r="B10" s="10">
        <v>23500000</v>
      </c>
      <c r="C10" s="11">
        <f>IF($B10&gt;$B$11,0,($C$4*($B10/$B$11)))</f>
        <v>17.059891107078041</v>
      </c>
      <c r="D10" s="12">
        <f>($D$4*(SQRT($B10*$B$4)))/$B$4</f>
        <v>68.556546004010443</v>
      </c>
      <c r="E10" s="70">
        <f>C10+D10</f>
        <v>85.616437111088487</v>
      </c>
      <c r="G10" s="30">
        <v>3</v>
      </c>
      <c r="H10" s="31">
        <v>21000000</v>
      </c>
      <c r="I10" s="32">
        <f>IF($H10&gt;$H$11,0,($C$4*($H10/$H$11)))</f>
        <v>16.153846153846153</v>
      </c>
      <c r="J10" s="33">
        <f>($D$4*(SQRT($H10*$B$4)))/$B$4</f>
        <v>64.807406984078597</v>
      </c>
      <c r="K10" s="33">
        <f>I10+J10</f>
        <v>80.961253137924757</v>
      </c>
      <c r="M10" s="51">
        <v>3</v>
      </c>
      <c r="N10" s="52">
        <v>25000000</v>
      </c>
      <c r="O10" s="53">
        <f>IF($N10&gt;$N$12,0,($C$4*($N10/$N$12)))</f>
        <v>19.138755980861244</v>
      </c>
      <c r="P10" s="54">
        <f>($D$4*(SQRT($N10*$B$4)))/$B$4</f>
        <v>70.710678118654755</v>
      </c>
      <c r="Q10" s="70">
        <f>O10+P10</f>
        <v>89.849434099516003</v>
      </c>
    </row>
    <row r="11" spans="1:17" x14ac:dyDescent="0.25">
      <c r="A11" s="13" t="s">
        <v>11</v>
      </c>
      <c r="B11" s="11">
        <f>SUM(B8:B10)/3</f>
        <v>27550000</v>
      </c>
      <c r="C11" s="14"/>
      <c r="D11" s="14"/>
      <c r="E11" s="14"/>
      <c r="G11" s="34" t="s">
        <v>11</v>
      </c>
      <c r="H11" s="32">
        <f>SUM(H8:H10)/3</f>
        <v>26000000</v>
      </c>
      <c r="I11" s="35"/>
      <c r="J11" s="35"/>
      <c r="K11" s="35"/>
      <c r="M11" s="51">
        <v>4</v>
      </c>
      <c r="N11" s="52">
        <v>20000000</v>
      </c>
      <c r="O11" s="53">
        <f>IF($N11&gt;$N$12,0,($C$4*($N11/$N$12)))</f>
        <v>15.311004784688995</v>
      </c>
      <c r="P11" s="54">
        <f>($D$4*(SQRT($N11*$B$4)))/$B$4</f>
        <v>63.245553203367592</v>
      </c>
      <c r="Q11" s="54">
        <f>O11+P11</f>
        <v>78.556557988056582</v>
      </c>
    </row>
    <row r="12" spans="1:17" x14ac:dyDescent="0.25">
      <c r="M12" s="55" t="s">
        <v>11</v>
      </c>
      <c r="N12" s="53">
        <f>SUM(N8:N11)/4</f>
        <v>26125000</v>
      </c>
      <c r="O12" s="56"/>
      <c r="P12" s="56"/>
      <c r="Q12" s="56"/>
    </row>
    <row r="13" spans="1:17" x14ac:dyDescent="0.25">
      <c r="A13" s="135" t="s">
        <v>12</v>
      </c>
      <c r="B13" s="135"/>
      <c r="C13" s="135"/>
      <c r="D13" s="135"/>
      <c r="E13" s="135"/>
      <c r="G13" s="138" t="s">
        <v>13</v>
      </c>
      <c r="H13" s="138"/>
      <c r="I13" s="138"/>
      <c r="J13" s="138"/>
      <c r="K13" s="138"/>
    </row>
    <row r="14" spans="1:17" x14ac:dyDescent="0.25">
      <c r="A14" s="15" t="s">
        <v>6</v>
      </c>
      <c r="B14" s="15" t="s">
        <v>7</v>
      </c>
      <c r="C14" s="15" t="s">
        <v>8</v>
      </c>
      <c r="D14" s="15" t="s">
        <v>9</v>
      </c>
      <c r="E14" s="15" t="s">
        <v>10</v>
      </c>
      <c r="G14" s="36" t="s">
        <v>6</v>
      </c>
      <c r="H14" s="36" t="s">
        <v>7</v>
      </c>
      <c r="I14" s="36" t="s">
        <v>8</v>
      </c>
      <c r="J14" s="36" t="s">
        <v>9</v>
      </c>
      <c r="K14" s="36" t="s">
        <v>10</v>
      </c>
      <c r="M14" s="132" t="s">
        <v>14</v>
      </c>
      <c r="N14" s="132"/>
      <c r="O14" s="132"/>
      <c r="P14" s="132"/>
      <c r="Q14" s="132"/>
    </row>
    <row r="15" spans="1:17" x14ac:dyDescent="0.25">
      <c r="A15" s="16">
        <v>1</v>
      </c>
      <c r="B15" s="17">
        <v>32000000</v>
      </c>
      <c r="C15" s="18">
        <f>IF($B15&gt;$B$18,0,($C$4*($B15/$B$18)))</f>
        <v>0</v>
      </c>
      <c r="D15" s="19">
        <f>($D$4*(SQRT($B15*$B$4)))/$B$4</f>
        <v>80</v>
      </c>
      <c r="E15" s="19">
        <f>C15+D15</f>
        <v>80</v>
      </c>
      <c r="G15" s="37">
        <v>1</v>
      </c>
      <c r="H15" s="38">
        <v>32000000</v>
      </c>
      <c r="I15" s="39">
        <f>IF($H15&gt;$H$18,0,($C$4*($H15/$H$18)))</f>
        <v>0</v>
      </c>
      <c r="J15" s="40">
        <f>($D$4*(SQRT($H15*$B$4)))/$B$4</f>
        <v>80</v>
      </c>
      <c r="K15" s="40">
        <f>I15+J15</f>
        <v>80</v>
      </c>
      <c r="M15" s="64" t="s">
        <v>6</v>
      </c>
      <c r="N15" s="64" t="s">
        <v>7</v>
      </c>
      <c r="O15" s="64" t="s">
        <v>8</v>
      </c>
      <c r="P15" s="64" t="s">
        <v>9</v>
      </c>
      <c r="Q15" s="64" t="s">
        <v>10</v>
      </c>
    </row>
    <row r="16" spans="1:17" x14ac:dyDescent="0.25">
      <c r="A16" s="16">
        <v>2</v>
      </c>
      <c r="B16" s="17">
        <v>31500000</v>
      </c>
      <c r="C16" s="18">
        <f>IF($B16&gt;$B$18,0,($C$4*($B16/$B$18)))</f>
        <v>0</v>
      </c>
      <c r="D16" s="19">
        <f>($D$4*(SQRT($B16*$B$4)))/$B$4</f>
        <v>79.372539331937716</v>
      </c>
      <c r="E16" s="19">
        <f>C16+D16</f>
        <v>79.372539331937716</v>
      </c>
      <c r="G16" s="37">
        <v>2</v>
      </c>
      <c r="H16" s="38">
        <v>29000000</v>
      </c>
      <c r="I16" s="39">
        <f>IF($H16&gt;$H$18,0,($C$4*($H16/$H$18)))</f>
        <v>0</v>
      </c>
      <c r="J16" s="40">
        <f>($D$4*(SQRT($H16*$B$4)))/$B$4</f>
        <v>76.157731058639072</v>
      </c>
      <c r="K16" s="40">
        <f>I16+J16</f>
        <v>76.157731058639072</v>
      </c>
      <c r="M16" s="65">
        <v>1</v>
      </c>
      <c r="N16" s="66">
        <v>32000000</v>
      </c>
      <c r="O16" s="67">
        <f>IF($N16&gt;$N$21,0,($C$4*($N16/$N$21)))</f>
        <v>0</v>
      </c>
      <c r="P16" s="68">
        <f>($D$4*(SQRT($N16*$B$4)))/$B$4</f>
        <v>80</v>
      </c>
      <c r="Q16" s="68">
        <f>O16+P16</f>
        <v>80</v>
      </c>
    </row>
    <row r="17" spans="1:17" x14ac:dyDescent="0.25">
      <c r="A17" s="16">
        <v>3</v>
      </c>
      <c r="B17" s="17">
        <v>26000000</v>
      </c>
      <c r="C17" s="18">
        <f>IF($B17&gt;$B$18,0,($C$4*($B17/$B$18)))</f>
        <v>17.430167597765365</v>
      </c>
      <c r="D17" s="19">
        <f>($D$4*(SQRT($B17*$B$4)))/$B$4</f>
        <v>72.111025509279784</v>
      </c>
      <c r="E17" s="70">
        <f>C17+D17</f>
        <v>89.541193107045146</v>
      </c>
      <c r="G17" s="37">
        <v>3</v>
      </c>
      <c r="H17" s="38">
        <v>21000000</v>
      </c>
      <c r="I17" s="39">
        <f>IF($H17&gt;$H$18,0,($C$4*($H17/$H$18)))</f>
        <v>15.365853658536587</v>
      </c>
      <c r="J17" s="40">
        <f>($D$4*(SQRT($H17*$B$4)))/$B$4</f>
        <v>64.807406984078597</v>
      </c>
      <c r="K17" s="70">
        <f>I17+J17</f>
        <v>80.17326064261519</v>
      </c>
      <c r="M17" s="65">
        <v>2</v>
      </c>
      <c r="N17" s="66">
        <v>31000000</v>
      </c>
      <c r="O17" s="67">
        <f>IF($N17&gt;$N$21,0,($C$4*($N17/$N$21)))</f>
        <v>0</v>
      </c>
      <c r="P17" s="68">
        <f>($D$4*(SQRT($N17*$B$4)))/$B$4</f>
        <v>78.740078740118122</v>
      </c>
      <c r="Q17" s="68">
        <f>O17+P17</f>
        <v>78.740078740118122</v>
      </c>
    </row>
    <row r="18" spans="1:17" x14ac:dyDescent="0.25">
      <c r="A18" s="20" t="s">
        <v>11</v>
      </c>
      <c r="B18" s="18">
        <f>SUM(B15:B17)/3</f>
        <v>29833333.333333332</v>
      </c>
      <c r="C18" s="21"/>
      <c r="D18" s="21"/>
      <c r="E18" s="21"/>
      <c r="G18" s="41" t="s">
        <v>11</v>
      </c>
      <c r="H18" s="39">
        <f>SUM(H15:H17)/3</f>
        <v>27333333.333333332</v>
      </c>
      <c r="I18" s="42"/>
      <c r="J18" s="42"/>
      <c r="K18" s="42"/>
      <c r="M18" s="65">
        <v>3</v>
      </c>
      <c r="N18" s="66">
        <v>30000000</v>
      </c>
      <c r="O18" s="67">
        <f>IF($N18&gt;$N$21,0,($C$4*($N18/$N$21)))</f>
        <v>0</v>
      </c>
      <c r="P18" s="68">
        <f>($D$4*(SQRT($N18*$B$4)))/$B$4</f>
        <v>77.459666924148337</v>
      </c>
      <c r="Q18" s="68">
        <f>O18+P18</f>
        <v>77.459666924148337</v>
      </c>
    </row>
    <row r="19" spans="1:17" x14ac:dyDescent="0.25">
      <c r="M19" s="65">
        <v>4</v>
      </c>
      <c r="N19" s="66">
        <v>28000000</v>
      </c>
      <c r="O19" s="67">
        <f>IF($N19&gt;$N$21,0,($C$4*($N19/$N$21)))</f>
        <v>19.58041958041958</v>
      </c>
      <c r="P19" s="68">
        <f>($D$4*(SQRT($N19*$B$4)))/$B$4</f>
        <v>74.833147735478832</v>
      </c>
      <c r="Q19" s="70">
        <f>O19+P19</f>
        <v>94.413567315898405</v>
      </c>
    </row>
    <row r="20" spans="1:17" x14ac:dyDescent="0.25">
      <c r="A20" s="136" t="s">
        <v>15</v>
      </c>
      <c r="B20" s="136"/>
      <c r="C20" s="136"/>
      <c r="D20" s="136"/>
      <c r="E20" s="136"/>
      <c r="G20" s="139" t="s">
        <v>16</v>
      </c>
      <c r="H20" s="139"/>
      <c r="I20" s="139"/>
      <c r="J20" s="139"/>
      <c r="K20" s="139"/>
      <c r="M20" s="65">
        <v>5</v>
      </c>
      <c r="N20" s="66">
        <v>22000000</v>
      </c>
      <c r="O20" s="67">
        <f>IF($N20&gt;$N$21,0,($C$4*($N20/$N$21)))</f>
        <v>15.384615384615385</v>
      </c>
      <c r="P20" s="68">
        <f>($D$4*(SQRT($N20*$B$4)))/$B$4</f>
        <v>66.332495807107989</v>
      </c>
      <c r="Q20" s="68">
        <f>O20+P20</f>
        <v>81.717111191723376</v>
      </c>
    </row>
    <row r="21" spans="1:17" x14ac:dyDescent="0.25">
      <c r="A21" s="22" t="s">
        <v>6</v>
      </c>
      <c r="B21" s="22" t="s">
        <v>7</v>
      </c>
      <c r="C21" s="22" t="s">
        <v>8</v>
      </c>
      <c r="D21" s="22" t="s">
        <v>9</v>
      </c>
      <c r="E21" s="22" t="s">
        <v>10</v>
      </c>
      <c r="G21" s="43" t="s">
        <v>6</v>
      </c>
      <c r="H21" s="43" t="s">
        <v>7</v>
      </c>
      <c r="I21" s="43" t="s">
        <v>8</v>
      </c>
      <c r="J21" s="43" t="s">
        <v>9</v>
      </c>
      <c r="K21" s="43" t="s">
        <v>10</v>
      </c>
      <c r="M21" s="69" t="s">
        <v>11</v>
      </c>
      <c r="N21" s="67">
        <f>SUM(N16:N20)/5</f>
        <v>28600000</v>
      </c>
    </row>
    <row r="22" spans="1:17" x14ac:dyDescent="0.25">
      <c r="A22" s="23">
        <v>1</v>
      </c>
      <c r="B22" s="24">
        <v>32000000</v>
      </c>
      <c r="C22" s="25">
        <f>IF($B22&gt;$B$25,0,($C$4*($B22/$B$25)))</f>
        <v>0</v>
      </c>
      <c r="D22" s="26">
        <f>($D$4*(SQRT($B22*$B$4)))/$B$4</f>
        <v>80</v>
      </c>
      <c r="E22" s="26">
        <f>C22+D22</f>
        <v>80</v>
      </c>
      <c r="G22" s="44">
        <v>1</v>
      </c>
      <c r="H22" s="45">
        <v>32000000</v>
      </c>
      <c r="I22" s="46">
        <f>IF($H22&gt;$H$25,0,($C$4*($H22/$H$25)))</f>
        <v>0</v>
      </c>
      <c r="J22" s="47">
        <f>($D$4*(SQRT($H22*$B$4)))/$B$4</f>
        <v>80</v>
      </c>
      <c r="K22" s="70">
        <f>I22+J22</f>
        <v>80</v>
      </c>
    </row>
    <row r="23" spans="1:17" x14ac:dyDescent="0.25">
      <c r="A23" s="23">
        <v>2</v>
      </c>
      <c r="B23" s="24">
        <v>31950000</v>
      </c>
      <c r="C23" s="25">
        <f>IF($B23&gt;$B$25,0,($C$4*($B23/$B$25)))</f>
        <v>0</v>
      </c>
      <c r="D23" s="26">
        <f>($D$4*(SQRT($B23*$B$4)))/$B$4</f>
        <v>79.937475566845379</v>
      </c>
      <c r="E23" s="26">
        <f>C23+D23</f>
        <v>79.937475566845379</v>
      </c>
      <c r="G23" s="44">
        <v>2</v>
      </c>
      <c r="H23" s="45">
        <v>27000000</v>
      </c>
      <c r="I23" s="46">
        <f>IF($H23&gt;$H$25,0,($C$4*($H23/$H$25)))</f>
        <v>0</v>
      </c>
      <c r="J23" s="47">
        <f>($D$4*(SQRT($H23*$B$4)))/$B$4</f>
        <v>73.484692283495335</v>
      </c>
      <c r="K23" s="47">
        <f>I23+J23</f>
        <v>73.484692283495335</v>
      </c>
      <c r="M23" s="133" t="s">
        <v>17</v>
      </c>
      <c r="N23" s="133"/>
      <c r="O23" s="133"/>
      <c r="P23" s="133"/>
      <c r="Q23" s="133"/>
    </row>
    <row r="24" spans="1:17" x14ac:dyDescent="0.25">
      <c r="A24" s="23">
        <v>3</v>
      </c>
      <c r="B24" s="24">
        <v>31000000</v>
      </c>
      <c r="C24" s="25">
        <f>IF($B24&gt;$B$25,0,($C$4*($B24/$B$25)))</f>
        <v>19.589257503949447</v>
      </c>
      <c r="D24" s="26">
        <f>($D$4*(SQRT($B24*$B$4)))/$B$4</f>
        <v>78.740078740118122</v>
      </c>
      <c r="E24" s="70">
        <f>C24+D24</f>
        <v>98.329336244067576</v>
      </c>
      <c r="G24" s="44">
        <v>3</v>
      </c>
      <c r="H24" s="45">
        <v>20000000</v>
      </c>
      <c r="I24" s="46">
        <f>IF($H24&gt;$H$25,0,($C$4*($H24/$H$25)))</f>
        <v>15.18987341772152</v>
      </c>
      <c r="J24" s="47">
        <f>($D$4*(SQRT($H24*$B$4)))/$B$4</f>
        <v>63.245553203367592</v>
      </c>
      <c r="K24" s="47">
        <f>I24+J24</f>
        <v>78.435426621089107</v>
      </c>
      <c r="M24" s="57" t="s">
        <v>6</v>
      </c>
      <c r="N24" s="57" t="s">
        <v>7</v>
      </c>
      <c r="O24" s="57" t="s">
        <v>8</v>
      </c>
      <c r="P24" s="57" t="s">
        <v>9</v>
      </c>
      <c r="Q24" s="57" t="s">
        <v>10</v>
      </c>
    </row>
    <row r="25" spans="1:17" x14ac:dyDescent="0.25">
      <c r="A25" s="27" t="s">
        <v>11</v>
      </c>
      <c r="B25" s="25">
        <f>SUM(B22:B24)/3</f>
        <v>31650000</v>
      </c>
      <c r="C25" s="28"/>
      <c r="D25" s="28"/>
      <c r="E25" s="28"/>
      <c r="G25" s="48" t="s">
        <v>11</v>
      </c>
      <c r="H25" s="46">
        <f>SUM(H22:H24)/3</f>
        <v>26333333.333333332</v>
      </c>
      <c r="I25" s="49"/>
      <c r="J25" s="49"/>
      <c r="K25" s="49"/>
      <c r="M25" s="58">
        <v>1</v>
      </c>
      <c r="N25" s="59">
        <v>32000000</v>
      </c>
      <c r="O25" s="60">
        <f>IF($N25&gt;$N$27,0,($C$4*($N25/$N$27)))</f>
        <v>0</v>
      </c>
      <c r="P25" s="61">
        <f>($D$4*(SQRT($N25*$B$4)))/$B$4</f>
        <v>80</v>
      </c>
      <c r="Q25" s="70">
        <f>O25+P25</f>
        <v>80</v>
      </c>
    </row>
    <row r="26" spans="1:17" x14ac:dyDescent="0.25">
      <c r="M26" s="58">
        <v>2</v>
      </c>
      <c r="N26" s="59">
        <v>20000000</v>
      </c>
      <c r="O26" s="60">
        <f>IF($N26&gt;$N$27,0,($C$4*($N26/$N$27)))</f>
        <v>15.384615384615385</v>
      </c>
      <c r="P26" s="61">
        <f>($D$4*(SQRT($N26*$B$4)))/$B$4</f>
        <v>63.245553203367592</v>
      </c>
      <c r="Q26" s="61">
        <f>O26+P26</f>
        <v>78.630168587982979</v>
      </c>
    </row>
    <row r="27" spans="1:17" x14ac:dyDescent="0.25">
      <c r="M27" s="62" t="s">
        <v>11</v>
      </c>
      <c r="N27" s="60">
        <f>SUM(N25:N26)/2</f>
        <v>26000000</v>
      </c>
      <c r="O27" s="63"/>
      <c r="P27" s="63"/>
      <c r="Q27" s="63"/>
    </row>
  </sheetData>
  <mergeCells count="9">
    <mergeCell ref="M6:Q6"/>
    <mergeCell ref="M14:Q14"/>
    <mergeCell ref="M23:Q23"/>
    <mergeCell ref="A6:E6"/>
    <mergeCell ref="A13:E13"/>
    <mergeCell ref="A20:E20"/>
    <mergeCell ref="G6:K6"/>
    <mergeCell ref="G13:K13"/>
    <mergeCell ref="G20:K2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3"/>
  <sheetViews>
    <sheetView zoomScale="124" zoomScaleNormal="124" workbookViewId="0">
      <selection activeCell="D14" sqref="D14"/>
    </sheetView>
  </sheetViews>
  <sheetFormatPr baseColWidth="10" defaultColWidth="11.42578125" defaultRowHeight="12.75" x14ac:dyDescent="0.2"/>
  <cols>
    <col min="1" max="1" width="7" style="91" customWidth="1"/>
    <col min="2" max="2" width="21.140625" style="91" customWidth="1"/>
    <col min="3" max="3" width="9.42578125" style="91" bestFit="1" customWidth="1"/>
    <col min="4" max="4" width="10" style="91" customWidth="1"/>
    <col min="5" max="5" width="23.42578125" style="91" customWidth="1"/>
    <col min="6" max="6" width="13" style="91" bestFit="1" customWidth="1"/>
    <col min="7" max="7" width="29.42578125" style="91" customWidth="1"/>
    <col min="8" max="8" width="11.7109375" style="91" bestFit="1" customWidth="1"/>
    <col min="9" max="9" width="23.42578125" style="91" customWidth="1"/>
    <col min="10" max="10" width="15.28515625" style="91" bestFit="1" customWidth="1"/>
    <col min="11" max="11" width="25.42578125" style="91" customWidth="1"/>
    <col min="12" max="12" width="7.85546875" style="91" customWidth="1"/>
    <col min="13" max="13" width="29.85546875" style="91" bestFit="1" customWidth="1"/>
    <col min="14" max="14" width="20.42578125" style="91" customWidth="1"/>
    <col min="15" max="16384" width="11.42578125" style="91"/>
  </cols>
  <sheetData>
    <row r="1" spans="1:14" ht="15.75" customHeight="1" x14ac:dyDescent="0.2">
      <c r="A1" s="142" t="s">
        <v>18</v>
      </c>
      <c r="B1" s="142"/>
      <c r="C1" s="142"/>
      <c r="D1" s="142"/>
      <c r="E1" s="142"/>
      <c r="F1" s="142"/>
      <c r="G1" s="142"/>
      <c r="H1" s="142"/>
      <c r="I1" s="142"/>
      <c r="J1" s="142"/>
      <c r="K1" s="142"/>
      <c r="L1" s="142"/>
      <c r="M1" s="142"/>
    </row>
    <row r="2" spans="1:14" ht="14.25" customHeight="1" x14ac:dyDescent="0.2">
      <c r="A2" s="142" t="s">
        <v>19</v>
      </c>
      <c r="B2" s="142"/>
      <c r="C2" s="142"/>
      <c r="D2" s="142"/>
      <c r="E2" s="142"/>
      <c r="F2" s="142"/>
      <c r="G2" s="142"/>
      <c r="H2" s="142"/>
      <c r="I2" s="142"/>
      <c r="J2" s="142"/>
      <c r="K2" s="142"/>
      <c r="L2" s="142"/>
      <c r="M2" s="142"/>
    </row>
    <row r="3" spans="1:14" x14ac:dyDescent="0.2">
      <c r="A3" s="141" t="s">
        <v>20</v>
      </c>
      <c r="B3" s="141"/>
      <c r="C3" s="141"/>
      <c r="D3" s="141"/>
      <c r="E3" s="141"/>
      <c r="F3" s="141"/>
      <c r="G3" s="141"/>
      <c r="H3" s="141"/>
      <c r="I3" s="141"/>
      <c r="J3" s="141"/>
      <c r="K3" s="141"/>
      <c r="L3" s="141"/>
      <c r="M3" s="141"/>
    </row>
    <row r="4" spans="1:14" x14ac:dyDescent="0.2">
      <c r="A4" s="140" t="s">
        <v>21</v>
      </c>
      <c r="B4" s="140"/>
      <c r="C4" s="140"/>
      <c r="D4" s="140"/>
      <c r="E4" s="140"/>
      <c r="F4" s="140"/>
      <c r="G4" s="140"/>
      <c r="H4" s="140"/>
      <c r="I4" s="140"/>
      <c r="J4" s="140"/>
      <c r="K4" s="140"/>
      <c r="L4" s="140"/>
      <c r="M4" s="97"/>
    </row>
    <row r="5" spans="1:14" ht="27" customHeight="1" x14ac:dyDescent="0.2">
      <c r="A5" s="96" t="s">
        <v>22</v>
      </c>
      <c r="B5" s="96" t="s">
        <v>23</v>
      </c>
      <c r="C5" s="96" t="s">
        <v>24</v>
      </c>
      <c r="D5" s="96" t="s">
        <v>25</v>
      </c>
      <c r="E5" s="98" t="s">
        <v>26</v>
      </c>
      <c r="F5" s="98" t="s">
        <v>27</v>
      </c>
      <c r="G5" s="98" t="s">
        <v>28</v>
      </c>
      <c r="H5" s="98" t="s">
        <v>29</v>
      </c>
      <c r="I5" s="98" t="s">
        <v>30</v>
      </c>
      <c r="J5" s="98" t="s">
        <v>31</v>
      </c>
      <c r="K5" s="98" t="s">
        <v>32</v>
      </c>
      <c r="L5" s="98" t="s">
        <v>33</v>
      </c>
      <c r="M5" s="98" t="s">
        <v>34</v>
      </c>
    </row>
    <row r="6" spans="1:14" ht="25.5" x14ac:dyDescent="0.2">
      <c r="A6" s="92">
        <v>1</v>
      </c>
      <c r="B6" s="99" t="s">
        <v>35</v>
      </c>
      <c r="C6" s="100">
        <v>45481</v>
      </c>
      <c r="D6" s="101">
        <v>8.6111111111111124E-2</v>
      </c>
      <c r="E6" s="102" t="s">
        <v>36</v>
      </c>
      <c r="F6" s="99" t="s">
        <v>37</v>
      </c>
      <c r="G6" s="93" t="s">
        <v>38</v>
      </c>
      <c r="H6" s="125">
        <v>79717208</v>
      </c>
      <c r="I6" s="93" t="s">
        <v>39</v>
      </c>
      <c r="J6" s="103">
        <v>546480600.79999995</v>
      </c>
      <c r="K6" s="104" t="s">
        <v>40</v>
      </c>
      <c r="L6" s="105">
        <v>713</v>
      </c>
      <c r="M6" s="124" t="s">
        <v>41</v>
      </c>
    </row>
    <row r="7" spans="1:14" ht="38.25" x14ac:dyDescent="0.2">
      <c r="A7" s="92">
        <v>2</v>
      </c>
      <c r="B7" s="104" t="s">
        <v>42</v>
      </c>
      <c r="C7" s="100">
        <v>45481</v>
      </c>
      <c r="D7" s="101">
        <v>9.6527777777777768E-2</v>
      </c>
      <c r="E7" s="106" t="s">
        <v>43</v>
      </c>
      <c r="F7" s="104" t="s">
        <v>44</v>
      </c>
      <c r="G7" s="93" t="s">
        <v>45</v>
      </c>
      <c r="H7" s="126">
        <v>93381070</v>
      </c>
      <c r="I7" s="93" t="s">
        <v>46</v>
      </c>
      <c r="J7" s="103">
        <v>546480601</v>
      </c>
      <c r="K7" s="99" t="s">
        <v>47</v>
      </c>
      <c r="L7" s="105">
        <v>256</v>
      </c>
      <c r="M7" s="129" t="s">
        <v>48</v>
      </c>
      <c r="N7" s="107"/>
    </row>
    <row r="8" spans="1:14" s="95" customFormat="1" ht="51" x14ac:dyDescent="0.2">
      <c r="A8" s="108">
        <v>3</v>
      </c>
      <c r="B8" s="104" t="s">
        <v>49</v>
      </c>
      <c r="C8" s="100">
        <v>45481</v>
      </c>
      <c r="D8" s="109">
        <v>9.9999999999999992E-2</v>
      </c>
      <c r="E8" s="102" t="s">
        <v>50</v>
      </c>
      <c r="F8" s="104" t="s">
        <v>51</v>
      </c>
      <c r="G8" s="110" t="s">
        <v>52</v>
      </c>
      <c r="H8" s="127">
        <v>52255747</v>
      </c>
      <c r="I8" s="93" t="s">
        <v>53</v>
      </c>
      <c r="J8" s="103">
        <v>546480601</v>
      </c>
      <c r="K8" s="99" t="s">
        <v>47</v>
      </c>
      <c r="L8" s="111"/>
      <c r="M8" s="130" t="s">
        <v>54</v>
      </c>
    </row>
    <row r="9" spans="1:14" ht="114.75" x14ac:dyDescent="0.2">
      <c r="A9" s="108">
        <v>4</v>
      </c>
      <c r="B9" s="112" t="s">
        <v>55</v>
      </c>
      <c r="C9" s="100">
        <v>45481</v>
      </c>
      <c r="D9" s="113" t="s">
        <v>56</v>
      </c>
      <c r="E9" s="104" t="s">
        <v>57</v>
      </c>
      <c r="F9" s="104" t="s">
        <v>58</v>
      </c>
      <c r="G9" s="110" t="s">
        <v>59</v>
      </c>
      <c r="H9" s="128">
        <v>79146262</v>
      </c>
      <c r="I9" s="110" t="s">
        <v>60</v>
      </c>
      <c r="J9" s="103">
        <v>546480601</v>
      </c>
      <c r="K9" s="99" t="s">
        <v>47</v>
      </c>
      <c r="L9" s="111"/>
      <c r="M9" s="129" t="s">
        <v>93</v>
      </c>
    </row>
    <row r="10" spans="1:14" x14ac:dyDescent="0.2">
      <c r="A10" s="108"/>
      <c r="B10" s="108"/>
      <c r="C10" s="114"/>
      <c r="D10" s="109"/>
      <c r="E10" s="110"/>
      <c r="F10" s="115"/>
      <c r="G10" s="110"/>
      <c r="H10" s="110"/>
      <c r="I10" s="110"/>
      <c r="J10" s="110"/>
      <c r="K10" s="110"/>
      <c r="L10" s="111"/>
      <c r="M10" s="111"/>
      <c r="N10" s="116"/>
    </row>
    <row r="11" spans="1:14" x14ac:dyDescent="0.2">
      <c r="A11" s="94"/>
      <c r="B11" s="94"/>
      <c r="C11" s="117"/>
      <c r="D11" s="118"/>
      <c r="E11" s="119"/>
      <c r="F11" s="120"/>
      <c r="G11" s="119"/>
      <c r="H11" s="119"/>
      <c r="I11" s="119"/>
      <c r="J11" s="119"/>
      <c r="K11" s="119"/>
      <c r="L11" s="121"/>
      <c r="M11" s="121"/>
      <c r="N11" s="116"/>
    </row>
    <row r="12" spans="1:14" x14ac:dyDescent="0.2">
      <c r="A12" s="94"/>
      <c r="B12" s="94"/>
      <c r="C12" s="117"/>
      <c r="D12" s="118"/>
      <c r="E12" s="119"/>
      <c r="F12" s="122"/>
      <c r="G12" s="121"/>
      <c r="H12" s="121"/>
      <c r="I12" s="121"/>
      <c r="J12" s="121"/>
      <c r="K12" s="121"/>
      <c r="L12" s="121"/>
      <c r="M12" s="121"/>
    </row>
    <row r="13" spans="1:14" ht="48" customHeight="1" x14ac:dyDescent="0.2">
      <c r="A13" s="94"/>
      <c r="B13" s="94"/>
      <c r="C13" s="117"/>
      <c r="D13" s="118"/>
      <c r="E13" s="119"/>
      <c r="F13" s="122"/>
      <c r="G13" s="119"/>
      <c r="H13" s="119"/>
      <c r="I13" s="119"/>
      <c r="J13" s="119"/>
      <c r="K13" s="119"/>
      <c r="L13" s="121"/>
      <c r="M13" s="121"/>
      <c r="N13" s="107"/>
    </row>
    <row r="14" spans="1:14" x14ac:dyDescent="0.2">
      <c r="A14" s="94"/>
      <c r="B14" s="94"/>
      <c r="C14" s="117"/>
      <c r="D14" s="118"/>
      <c r="E14" s="121"/>
      <c r="F14" s="122"/>
      <c r="G14" s="121"/>
      <c r="H14" s="121"/>
      <c r="I14" s="121"/>
      <c r="J14" s="121"/>
      <c r="K14" s="121"/>
      <c r="L14" s="121"/>
      <c r="M14" s="121"/>
    </row>
    <row r="15" spans="1:14" x14ac:dyDescent="0.2">
      <c r="A15" s="94"/>
      <c r="B15" s="94"/>
      <c r="C15" s="117"/>
      <c r="D15" s="118"/>
      <c r="E15" s="119"/>
      <c r="F15" s="122"/>
      <c r="G15" s="121"/>
      <c r="H15" s="121"/>
      <c r="I15" s="121"/>
      <c r="J15" s="121"/>
      <c r="K15" s="121"/>
      <c r="L15" s="121"/>
      <c r="M15" s="121"/>
      <c r="N15" s="107"/>
    </row>
    <row r="16" spans="1:14" x14ac:dyDescent="0.2">
      <c r="A16" s="94"/>
      <c r="B16" s="94"/>
      <c r="C16" s="117"/>
      <c r="D16" s="118"/>
      <c r="E16" s="119"/>
      <c r="F16" s="120"/>
      <c r="G16" s="121"/>
      <c r="H16" s="121"/>
      <c r="I16" s="121"/>
      <c r="J16" s="121"/>
      <c r="K16" s="121"/>
      <c r="L16" s="121"/>
      <c r="M16" s="121"/>
      <c r="N16" s="116"/>
    </row>
    <row r="17" spans="1:14" ht="43.5" customHeight="1" x14ac:dyDescent="0.2">
      <c r="A17" s="94"/>
      <c r="B17" s="94"/>
      <c r="C17" s="117"/>
      <c r="D17" s="118"/>
      <c r="E17" s="119"/>
      <c r="F17" s="120"/>
      <c r="G17" s="119"/>
      <c r="H17" s="119"/>
      <c r="I17" s="119"/>
      <c r="J17" s="119"/>
      <c r="K17" s="119"/>
      <c r="L17" s="121"/>
      <c r="M17" s="121"/>
      <c r="N17" s="107"/>
    </row>
    <row r="18" spans="1:14" x14ac:dyDescent="0.2">
      <c r="A18" s="94"/>
      <c r="B18" s="94"/>
      <c r="C18" s="117"/>
      <c r="D18" s="118"/>
      <c r="E18" s="119"/>
      <c r="F18" s="120"/>
      <c r="G18" s="119"/>
      <c r="H18" s="119"/>
      <c r="I18" s="119"/>
      <c r="J18" s="119"/>
      <c r="K18" s="119"/>
      <c r="L18" s="121"/>
      <c r="M18" s="121"/>
    </row>
    <row r="19" spans="1:14" x14ac:dyDescent="0.2">
      <c r="A19" s="94"/>
      <c r="B19" s="94"/>
      <c r="C19" s="117"/>
      <c r="D19" s="118"/>
      <c r="E19" s="119"/>
      <c r="F19" s="120"/>
      <c r="G19" s="119"/>
      <c r="H19" s="119"/>
      <c r="I19" s="119"/>
      <c r="J19" s="119"/>
      <c r="K19" s="119"/>
      <c r="L19" s="121"/>
      <c r="M19" s="121"/>
      <c r="N19" s="107"/>
    </row>
    <row r="20" spans="1:14" x14ac:dyDescent="0.2">
      <c r="A20" s="94"/>
      <c r="B20" s="94"/>
      <c r="C20" s="117"/>
      <c r="D20" s="118"/>
      <c r="E20" s="119"/>
      <c r="F20" s="122"/>
      <c r="G20" s="121"/>
      <c r="H20" s="121"/>
      <c r="I20" s="121"/>
      <c r="J20" s="121"/>
      <c r="K20" s="121"/>
      <c r="L20" s="121"/>
      <c r="M20" s="121"/>
    </row>
    <row r="21" spans="1:14" x14ac:dyDescent="0.2">
      <c r="A21" s="94"/>
      <c r="B21" s="94"/>
      <c r="C21" s="117"/>
      <c r="D21" s="118"/>
      <c r="E21" s="119"/>
      <c r="F21" s="122"/>
      <c r="G21" s="121"/>
      <c r="H21" s="121"/>
      <c r="I21" s="121"/>
      <c r="J21" s="121"/>
      <c r="K21" s="121"/>
      <c r="L21" s="121"/>
      <c r="M21" s="121"/>
      <c r="N21" s="123"/>
    </row>
    <row r="22" spans="1:14" x14ac:dyDescent="0.2">
      <c r="A22" s="94"/>
      <c r="B22" s="94"/>
      <c r="C22" s="117"/>
      <c r="D22" s="118"/>
      <c r="E22" s="121"/>
      <c r="F22" s="122"/>
      <c r="G22" s="121"/>
      <c r="H22" s="121"/>
      <c r="I22" s="121"/>
      <c r="J22" s="121"/>
      <c r="K22" s="121"/>
      <c r="L22" s="121"/>
      <c r="M22" s="121"/>
    </row>
    <row r="23" spans="1:14" x14ac:dyDescent="0.2">
      <c r="A23" s="94"/>
      <c r="B23" s="94"/>
      <c r="C23" s="117"/>
      <c r="D23" s="118"/>
      <c r="E23" s="121"/>
      <c r="F23" s="122"/>
      <c r="G23" s="121"/>
      <c r="H23" s="121"/>
      <c r="I23" s="121"/>
      <c r="J23" s="121"/>
      <c r="K23" s="121"/>
      <c r="L23" s="121"/>
      <c r="M23" s="121"/>
    </row>
    <row r="24" spans="1:14" x14ac:dyDescent="0.2">
      <c r="A24" s="94"/>
      <c r="B24" s="94"/>
      <c r="C24" s="117"/>
      <c r="D24" s="118"/>
      <c r="E24" s="121"/>
      <c r="F24" s="122"/>
      <c r="G24" s="121"/>
      <c r="H24" s="121"/>
      <c r="I24" s="121"/>
      <c r="J24" s="121"/>
      <c r="K24" s="121"/>
      <c r="L24" s="121"/>
      <c r="M24" s="121"/>
      <c r="N24" s="123"/>
    </row>
    <row r="25" spans="1:14" x14ac:dyDescent="0.2">
      <c r="A25" s="94"/>
      <c r="B25" s="94"/>
      <c r="C25" s="117"/>
      <c r="D25" s="118"/>
      <c r="E25" s="119"/>
      <c r="F25" s="122"/>
      <c r="G25" s="121"/>
      <c r="H25" s="121"/>
      <c r="I25" s="121"/>
      <c r="J25" s="121"/>
      <c r="K25" s="121"/>
      <c r="L25" s="121"/>
      <c r="M25" s="121"/>
    </row>
    <row r="26" spans="1:14" x14ac:dyDescent="0.2">
      <c r="A26" s="94"/>
      <c r="B26" s="94"/>
      <c r="C26" s="117"/>
      <c r="D26" s="118"/>
      <c r="E26" s="119"/>
      <c r="F26" s="120"/>
      <c r="G26" s="119"/>
      <c r="H26" s="119"/>
      <c r="I26" s="119"/>
      <c r="J26" s="119"/>
      <c r="K26" s="119"/>
      <c r="L26" s="121"/>
      <c r="M26" s="121"/>
    </row>
    <row r="27" spans="1:14" x14ac:dyDescent="0.2">
      <c r="A27" s="94"/>
      <c r="B27" s="94"/>
      <c r="C27" s="117"/>
      <c r="D27" s="118"/>
      <c r="E27" s="119"/>
      <c r="F27" s="122"/>
      <c r="G27" s="121"/>
      <c r="H27" s="121"/>
      <c r="I27" s="121"/>
      <c r="J27" s="121"/>
      <c r="K27" s="121"/>
      <c r="L27" s="121"/>
      <c r="M27" s="121"/>
      <c r="N27" s="107"/>
    </row>
    <row r="28" spans="1:14" x14ac:dyDescent="0.2">
      <c r="A28" s="94"/>
      <c r="B28" s="94"/>
      <c r="C28" s="117"/>
      <c r="D28" s="118"/>
      <c r="E28" s="119"/>
      <c r="F28" s="122"/>
      <c r="G28" s="121"/>
      <c r="H28" s="121"/>
      <c r="I28" s="121"/>
      <c r="J28" s="121"/>
      <c r="K28" s="121"/>
      <c r="L28" s="121"/>
      <c r="M28" s="121"/>
    </row>
    <row r="29" spans="1:14" x14ac:dyDescent="0.2">
      <c r="A29" s="94"/>
      <c r="B29" s="94"/>
      <c r="C29" s="117"/>
      <c r="D29" s="118"/>
      <c r="E29" s="119"/>
      <c r="F29" s="122"/>
      <c r="G29" s="121"/>
      <c r="H29" s="121"/>
      <c r="I29" s="121"/>
      <c r="J29" s="121"/>
      <c r="K29" s="121"/>
      <c r="L29" s="121"/>
      <c r="M29" s="121"/>
    </row>
    <row r="30" spans="1:14" x14ac:dyDescent="0.2">
      <c r="A30" s="94"/>
      <c r="B30" s="94"/>
      <c r="C30" s="117"/>
      <c r="D30" s="118"/>
      <c r="E30" s="119"/>
      <c r="F30" s="120"/>
      <c r="G30" s="119"/>
      <c r="H30" s="119"/>
      <c r="I30" s="119"/>
      <c r="J30" s="119"/>
      <c r="K30" s="119"/>
      <c r="L30" s="121"/>
      <c r="M30" s="121"/>
      <c r="N30" s="116"/>
    </row>
    <row r="31" spans="1:14" x14ac:dyDescent="0.2">
      <c r="A31" s="94"/>
      <c r="B31" s="94"/>
      <c r="C31" s="117"/>
      <c r="D31" s="118"/>
      <c r="E31" s="121"/>
      <c r="F31" s="122"/>
      <c r="G31" s="121"/>
      <c r="H31" s="121"/>
      <c r="I31" s="121"/>
      <c r="J31" s="121"/>
      <c r="K31" s="121"/>
      <c r="L31" s="121"/>
      <c r="M31" s="121"/>
      <c r="N31" s="116"/>
    </row>
    <row r="32" spans="1:14" x14ac:dyDescent="0.2">
      <c r="A32" s="94"/>
      <c r="B32" s="94"/>
      <c r="C32" s="117"/>
      <c r="D32" s="118"/>
      <c r="E32" s="119"/>
      <c r="F32" s="122"/>
      <c r="G32" s="119"/>
      <c r="H32" s="119"/>
      <c r="I32" s="119"/>
      <c r="J32" s="119"/>
      <c r="K32" s="119"/>
      <c r="L32" s="121"/>
      <c r="M32" s="121"/>
      <c r="N32" s="116"/>
    </row>
    <row r="33" spans="1:13" x14ac:dyDescent="0.2">
      <c r="A33" s="95"/>
      <c r="B33" s="95"/>
      <c r="C33" s="95"/>
      <c r="D33" s="95"/>
      <c r="E33" s="95"/>
      <c r="F33" s="95"/>
      <c r="G33" s="95"/>
      <c r="H33" s="95"/>
      <c r="I33" s="95"/>
      <c r="J33" s="95"/>
      <c r="K33" s="95"/>
      <c r="L33" s="95"/>
      <c r="M33" s="95"/>
    </row>
  </sheetData>
  <mergeCells count="4">
    <mergeCell ref="A4:L4"/>
    <mergeCell ref="A3:M3"/>
    <mergeCell ref="A1:M1"/>
    <mergeCell ref="A2:M2"/>
  </mergeCell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8"/>
  <sheetViews>
    <sheetView tabSelected="1" topLeftCell="A16" zoomScale="112" zoomScaleNormal="112" zoomScalePageLayoutView="50" workbookViewId="0">
      <selection activeCell="C7" sqref="C7:C9"/>
    </sheetView>
  </sheetViews>
  <sheetFormatPr baseColWidth="10" defaultColWidth="11.42578125" defaultRowHeight="12.75" x14ac:dyDescent="0.25"/>
  <cols>
    <col min="1" max="1" width="9.42578125" style="84" bestFit="1" customWidth="1"/>
    <col min="2" max="2" width="55.7109375" style="85" customWidth="1"/>
    <col min="3" max="3" width="38.42578125" style="85" customWidth="1"/>
    <col min="4" max="4" width="23.7109375" style="85" customWidth="1"/>
    <col min="5" max="5" width="22.42578125" style="85" customWidth="1"/>
    <col min="6" max="6" width="31.28515625" style="85" customWidth="1"/>
    <col min="7" max="7" width="28.42578125" style="85" customWidth="1"/>
    <col min="8" max="16384" width="11.42578125" style="71"/>
  </cols>
  <sheetData>
    <row r="1" spans="1:7" ht="34.5" customHeight="1" thickBot="1" x14ac:dyDescent="0.3">
      <c r="A1" s="146" t="str">
        <f>Apertura!A1</f>
        <v>UNIVERSIDAD DE ANTIOQUIA</v>
      </c>
      <c r="B1" s="147"/>
      <c r="C1" s="147"/>
      <c r="D1" s="147"/>
      <c r="E1" s="147"/>
      <c r="F1" s="147"/>
      <c r="G1" s="148"/>
    </row>
    <row r="2" spans="1:7" ht="27" customHeight="1" thickBot="1" x14ac:dyDescent="0.3">
      <c r="A2" s="149" t="str">
        <f>Apertura!A2</f>
        <v>Invitación a cotizar VA-DSL-004-2024</v>
      </c>
      <c r="B2" s="150"/>
      <c r="C2" s="150"/>
      <c r="D2" s="150"/>
      <c r="E2" s="150"/>
      <c r="F2" s="150"/>
      <c r="G2" s="151"/>
    </row>
    <row r="3" spans="1:7" ht="16.5" thickBot="1" x14ac:dyDescent="0.3">
      <c r="A3" s="152" t="str">
        <f>Apertura!A3</f>
        <v>Objeto: “Prestar servicios de intermediación de seguros conforme con las Condiciones Técnicas y Comerciales Obligatorias (Anexo 1)”</v>
      </c>
      <c r="B3" s="153"/>
      <c r="C3" s="153"/>
      <c r="D3" s="153"/>
      <c r="E3" s="153"/>
      <c r="F3" s="153"/>
      <c r="G3" s="154"/>
    </row>
    <row r="4" spans="1:7" ht="19.5" thickBot="1" x14ac:dyDescent="0.3">
      <c r="A4" s="72"/>
      <c r="B4" s="161" t="s">
        <v>61</v>
      </c>
      <c r="C4" s="162"/>
      <c r="D4" s="162"/>
      <c r="E4" s="162"/>
      <c r="F4" s="162"/>
      <c r="G4" s="163"/>
    </row>
    <row r="5" spans="1:7" s="73" customFormat="1" ht="22.5" customHeight="1" x14ac:dyDescent="0.25">
      <c r="A5" s="155" t="s">
        <v>62</v>
      </c>
      <c r="B5" s="157" t="s">
        <v>94</v>
      </c>
      <c r="C5" s="157" t="s">
        <v>95</v>
      </c>
      <c r="D5" s="159" t="s">
        <v>63</v>
      </c>
      <c r="E5" s="160"/>
      <c r="F5" s="160"/>
      <c r="G5" s="160"/>
    </row>
    <row r="6" spans="1:7" s="73" customFormat="1" ht="50.25" customHeight="1" x14ac:dyDescent="0.25">
      <c r="A6" s="156"/>
      <c r="B6" s="158"/>
      <c r="C6" s="158"/>
      <c r="D6" s="74" t="str">
        <f>Apertura!E6</f>
        <v>JARGU S.A CORREDOR DE SEGUROS</v>
      </c>
      <c r="E6" s="75" t="str">
        <f>Apertura!E7</f>
        <v>DELIMA MARSH S.A.</v>
      </c>
      <c r="F6" s="76" t="str">
        <f>Apertura!E8</f>
        <v>AON RISK SERVICES COLOMBIA S.A. CORREDORES DE SEGUROS</v>
      </c>
      <c r="G6" s="77" t="str">
        <f>Apertura!E9</f>
        <v>CORRECOL SA</v>
      </c>
    </row>
    <row r="7" spans="1:7" s="73" customFormat="1" ht="54.75" customHeight="1" x14ac:dyDescent="0.25">
      <c r="A7" s="78">
        <v>1</v>
      </c>
      <c r="B7" s="90" t="s">
        <v>64</v>
      </c>
      <c r="C7" s="164" t="s">
        <v>65</v>
      </c>
      <c r="D7" s="143" t="s">
        <v>66</v>
      </c>
      <c r="E7" s="143" t="s">
        <v>67</v>
      </c>
      <c r="F7" s="143" t="s">
        <v>68</v>
      </c>
      <c r="G7" s="143" t="s">
        <v>69</v>
      </c>
    </row>
    <row r="8" spans="1:7" s="73" customFormat="1" ht="84" customHeight="1" x14ac:dyDescent="0.25">
      <c r="A8" s="79">
        <v>2</v>
      </c>
      <c r="B8" s="80" t="s">
        <v>70</v>
      </c>
      <c r="C8" s="165"/>
      <c r="D8" s="144"/>
      <c r="E8" s="144"/>
      <c r="F8" s="144"/>
      <c r="G8" s="144"/>
    </row>
    <row r="9" spans="1:7" s="73" customFormat="1" ht="155.1" customHeight="1" x14ac:dyDescent="0.25">
      <c r="A9" s="79">
        <v>3</v>
      </c>
      <c r="B9" s="80" t="s">
        <v>71</v>
      </c>
      <c r="C9" s="166"/>
      <c r="D9" s="145"/>
      <c r="E9" s="145"/>
      <c r="F9" s="145"/>
      <c r="G9" s="145"/>
    </row>
    <row r="10" spans="1:7" s="73" customFormat="1" ht="197.25" customHeight="1" x14ac:dyDescent="0.25">
      <c r="A10" s="79">
        <v>4</v>
      </c>
      <c r="B10" s="80" t="s">
        <v>72</v>
      </c>
      <c r="C10" s="80" t="s">
        <v>73</v>
      </c>
      <c r="D10" s="82" t="s">
        <v>74</v>
      </c>
      <c r="E10" s="82" t="s">
        <v>75</v>
      </c>
      <c r="F10" s="86" t="s">
        <v>76</v>
      </c>
      <c r="G10" s="87" t="s">
        <v>77</v>
      </c>
    </row>
    <row r="11" spans="1:7" s="73" customFormat="1" ht="146.25" customHeight="1" x14ac:dyDescent="0.25">
      <c r="A11" s="79">
        <v>5</v>
      </c>
      <c r="B11" s="80" t="s">
        <v>78</v>
      </c>
      <c r="C11" s="81" t="s">
        <v>122</v>
      </c>
      <c r="D11" s="82" t="s">
        <v>79</v>
      </c>
      <c r="E11" s="82" t="s">
        <v>80</v>
      </c>
      <c r="F11" s="87" t="s">
        <v>81</v>
      </c>
      <c r="G11" s="87" t="s">
        <v>82</v>
      </c>
    </row>
    <row r="12" spans="1:7" s="73" customFormat="1" ht="114.75" x14ac:dyDescent="0.25">
      <c r="A12" s="79">
        <v>6</v>
      </c>
      <c r="B12" s="80" t="s">
        <v>83</v>
      </c>
      <c r="C12" s="80" t="s">
        <v>121</v>
      </c>
      <c r="D12" s="82" t="s">
        <v>96</v>
      </c>
      <c r="E12" s="88" t="s">
        <v>97</v>
      </c>
      <c r="F12" s="89" t="s">
        <v>98</v>
      </c>
      <c r="G12" s="89" t="s">
        <v>116</v>
      </c>
    </row>
    <row r="13" spans="1:7" s="73" customFormat="1" ht="89.25" x14ac:dyDescent="0.25">
      <c r="A13" s="79">
        <v>7</v>
      </c>
      <c r="B13" s="80" t="s">
        <v>84</v>
      </c>
      <c r="C13" s="80" t="s">
        <v>121</v>
      </c>
      <c r="D13" s="82" t="s">
        <v>99</v>
      </c>
      <c r="E13" s="82" t="s">
        <v>100</v>
      </c>
      <c r="F13" s="87" t="s">
        <v>101</v>
      </c>
      <c r="G13" s="87" t="s">
        <v>115</v>
      </c>
    </row>
    <row r="14" spans="1:7" s="73" customFormat="1" ht="83.25" customHeight="1" x14ac:dyDescent="0.25">
      <c r="A14" s="79">
        <v>8</v>
      </c>
      <c r="B14" s="80" t="s">
        <v>85</v>
      </c>
      <c r="C14" s="81" t="s">
        <v>122</v>
      </c>
      <c r="D14" s="82" t="s">
        <v>104</v>
      </c>
      <c r="E14" s="82" t="s">
        <v>103</v>
      </c>
      <c r="F14" s="87" t="s">
        <v>102</v>
      </c>
      <c r="G14" s="87" t="s">
        <v>114</v>
      </c>
    </row>
    <row r="15" spans="1:7" s="73" customFormat="1" ht="80.25" customHeight="1" x14ac:dyDescent="0.25">
      <c r="A15" s="79">
        <v>9</v>
      </c>
      <c r="B15" s="80" t="s">
        <v>86</v>
      </c>
      <c r="C15" s="80" t="s">
        <v>121</v>
      </c>
      <c r="D15" s="82" t="s">
        <v>120</v>
      </c>
      <c r="E15" s="82" t="s">
        <v>87</v>
      </c>
      <c r="F15" s="87" t="s">
        <v>88</v>
      </c>
      <c r="G15" s="87" t="s">
        <v>113</v>
      </c>
    </row>
    <row r="16" spans="1:7" s="73" customFormat="1" ht="90" customHeight="1" x14ac:dyDescent="0.25">
      <c r="A16" s="79">
        <v>10</v>
      </c>
      <c r="B16" s="82" t="s">
        <v>89</v>
      </c>
      <c r="C16" s="82" t="s">
        <v>122</v>
      </c>
      <c r="D16" s="82" t="s">
        <v>105</v>
      </c>
      <c r="E16" s="82" t="s">
        <v>106</v>
      </c>
      <c r="F16" s="87" t="s">
        <v>107</v>
      </c>
      <c r="G16" s="87" t="s">
        <v>112</v>
      </c>
    </row>
    <row r="17" spans="1:7" s="73" customFormat="1" ht="68.25" customHeight="1" x14ac:dyDescent="0.25">
      <c r="A17" s="79">
        <v>11</v>
      </c>
      <c r="B17" s="82" t="s">
        <v>90</v>
      </c>
      <c r="C17" s="82" t="s">
        <v>122</v>
      </c>
      <c r="D17" s="82" t="s">
        <v>110</v>
      </c>
      <c r="E17" s="82" t="s">
        <v>109</v>
      </c>
      <c r="F17" s="87" t="s">
        <v>108</v>
      </c>
      <c r="G17" s="87" t="s">
        <v>111</v>
      </c>
    </row>
    <row r="18" spans="1:7" ht="74.25" customHeight="1" x14ac:dyDescent="0.25">
      <c r="A18" s="79">
        <v>12</v>
      </c>
      <c r="B18" s="82" t="s">
        <v>91</v>
      </c>
      <c r="C18" s="82" t="s">
        <v>92</v>
      </c>
      <c r="D18" s="82" t="s">
        <v>119</v>
      </c>
      <c r="E18" s="82" t="s">
        <v>118</v>
      </c>
      <c r="F18" s="82" t="s">
        <v>117</v>
      </c>
      <c r="G18" s="82" t="s">
        <v>111</v>
      </c>
    </row>
    <row r="19" spans="1:7" x14ac:dyDescent="0.25">
      <c r="A19" s="83"/>
      <c r="B19" s="73"/>
      <c r="C19" s="73"/>
      <c r="D19" s="73"/>
      <c r="E19" s="73"/>
      <c r="F19" s="73"/>
      <c r="G19" s="73"/>
    </row>
    <row r="20" spans="1:7" x14ac:dyDescent="0.25">
      <c r="A20" s="83"/>
      <c r="B20" s="73"/>
      <c r="C20" s="73"/>
      <c r="D20" s="73"/>
      <c r="E20" s="73"/>
      <c r="F20" s="73"/>
      <c r="G20" s="73"/>
    </row>
    <row r="21" spans="1:7" x14ac:dyDescent="0.25">
      <c r="A21" s="83"/>
      <c r="B21" s="73"/>
      <c r="C21" s="73"/>
      <c r="D21" s="73"/>
      <c r="E21" s="73"/>
      <c r="F21" s="73"/>
      <c r="G21" s="73"/>
    </row>
    <row r="22" spans="1:7" x14ac:dyDescent="0.25">
      <c r="A22" s="83"/>
      <c r="B22" s="73"/>
      <c r="C22" s="73"/>
      <c r="D22" s="73"/>
      <c r="E22" s="73"/>
      <c r="F22" s="73"/>
      <c r="G22" s="73"/>
    </row>
    <row r="23" spans="1:7" x14ac:dyDescent="0.25">
      <c r="A23" s="83"/>
      <c r="B23" s="73"/>
      <c r="C23" s="73"/>
      <c r="D23" s="73"/>
      <c r="E23" s="73"/>
      <c r="F23" s="73"/>
      <c r="G23" s="73"/>
    </row>
    <row r="24" spans="1:7" x14ac:dyDescent="0.25">
      <c r="A24" s="83"/>
      <c r="B24" s="73"/>
      <c r="C24" s="73"/>
      <c r="D24" s="73"/>
      <c r="E24" s="73"/>
      <c r="F24" s="73"/>
      <c r="G24" s="73"/>
    </row>
    <row r="25" spans="1:7" x14ac:dyDescent="0.25">
      <c r="A25" s="83"/>
      <c r="B25" s="73"/>
      <c r="C25" s="73"/>
      <c r="D25" s="73"/>
      <c r="E25" s="73"/>
      <c r="F25" s="73"/>
      <c r="G25" s="73"/>
    </row>
    <row r="26" spans="1:7" x14ac:dyDescent="0.25">
      <c r="A26" s="83"/>
      <c r="B26" s="73"/>
      <c r="C26" s="73"/>
      <c r="D26" s="73"/>
      <c r="E26" s="73"/>
      <c r="F26" s="73"/>
      <c r="G26" s="73"/>
    </row>
    <row r="27" spans="1:7" x14ac:dyDescent="0.25">
      <c r="A27" s="83"/>
      <c r="B27" s="73"/>
      <c r="C27" s="73"/>
      <c r="D27" s="73"/>
      <c r="E27" s="73"/>
      <c r="F27" s="73"/>
      <c r="G27" s="73"/>
    </row>
    <row r="28" spans="1:7" x14ac:dyDescent="0.25">
      <c r="A28" s="83"/>
      <c r="B28" s="73"/>
      <c r="C28" s="73"/>
      <c r="D28" s="73"/>
      <c r="E28" s="73"/>
      <c r="F28" s="73"/>
      <c r="G28" s="73"/>
    </row>
    <row r="29" spans="1:7" x14ac:dyDescent="0.25">
      <c r="A29" s="83"/>
      <c r="B29" s="73"/>
      <c r="C29" s="73"/>
      <c r="D29" s="73"/>
      <c r="E29" s="73"/>
      <c r="F29" s="73"/>
      <c r="G29" s="73"/>
    </row>
    <row r="30" spans="1:7" x14ac:dyDescent="0.25">
      <c r="A30" s="83"/>
      <c r="B30" s="73"/>
      <c r="C30" s="73"/>
      <c r="D30" s="73"/>
      <c r="E30" s="73"/>
      <c r="F30" s="73"/>
      <c r="G30" s="73"/>
    </row>
    <row r="31" spans="1:7" x14ac:dyDescent="0.25">
      <c r="A31" s="83"/>
      <c r="B31" s="73"/>
      <c r="C31" s="73"/>
      <c r="D31" s="73"/>
      <c r="E31" s="73"/>
      <c r="F31" s="73"/>
      <c r="G31" s="73"/>
    </row>
    <row r="32" spans="1:7" x14ac:dyDescent="0.25">
      <c r="A32" s="83"/>
      <c r="B32" s="73"/>
      <c r="C32" s="73"/>
      <c r="D32" s="73"/>
      <c r="E32" s="73"/>
      <c r="F32" s="73"/>
      <c r="G32" s="73"/>
    </row>
    <row r="33" spans="1:7" x14ac:dyDescent="0.25">
      <c r="A33" s="83"/>
      <c r="B33" s="73"/>
      <c r="C33" s="73"/>
      <c r="D33" s="73"/>
      <c r="E33" s="73"/>
      <c r="F33" s="73"/>
      <c r="G33" s="73"/>
    </row>
    <row r="34" spans="1:7" x14ac:dyDescent="0.25">
      <c r="A34" s="83"/>
      <c r="B34" s="73"/>
      <c r="C34" s="73"/>
      <c r="D34" s="73"/>
      <c r="E34" s="73"/>
      <c r="F34" s="73"/>
      <c r="G34" s="73"/>
    </row>
    <row r="35" spans="1:7" x14ac:dyDescent="0.25">
      <c r="A35" s="83"/>
      <c r="B35" s="73"/>
      <c r="C35" s="73"/>
      <c r="D35" s="73"/>
      <c r="E35" s="73"/>
      <c r="F35" s="73"/>
      <c r="G35" s="73"/>
    </row>
    <row r="36" spans="1:7" x14ac:dyDescent="0.25">
      <c r="A36" s="83"/>
      <c r="B36" s="73"/>
      <c r="C36" s="73"/>
      <c r="D36" s="73"/>
      <c r="E36" s="73"/>
      <c r="F36" s="73"/>
      <c r="G36" s="73"/>
    </row>
    <row r="37" spans="1:7" x14ac:dyDescent="0.25">
      <c r="A37" s="83"/>
      <c r="B37" s="73"/>
      <c r="C37" s="73"/>
      <c r="D37" s="73"/>
      <c r="E37" s="73"/>
      <c r="F37" s="73"/>
      <c r="G37" s="73"/>
    </row>
    <row r="38" spans="1:7" x14ac:dyDescent="0.25">
      <c r="A38" s="83"/>
      <c r="B38" s="73"/>
      <c r="C38" s="73"/>
      <c r="D38" s="73"/>
      <c r="E38" s="73"/>
      <c r="F38" s="73"/>
      <c r="G38" s="73"/>
    </row>
    <row r="39" spans="1:7" x14ac:dyDescent="0.25">
      <c r="A39" s="83"/>
      <c r="B39" s="73"/>
      <c r="C39" s="73"/>
      <c r="D39" s="73"/>
      <c r="E39" s="73"/>
      <c r="F39" s="73"/>
      <c r="G39" s="73"/>
    </row>
    <row r="40" spans="1:7" x14ac:dyDescent="0.25">
      <c r="A40" s="83"/>
      <c r="B40" s="73"/>
      <c r="C40" s="73"/>
      <c r="D40" s="73"/>
      <c r="E40" s="73"/>
      <c r="F40" s="73"/>
      <c r="G40" s="73"/>
    </row>
    <row r="41" spans="1:7" x14ac:dyDescent="0.25">
      <c r="A41" s="83"/>
      <c r="B41" s="73"/>
      <c r="C41" s="73"/>
      <c r="D41" s="73"/>
      <c r="E41" s="73"/>
      <c r="F41" s="73"/>
      <c r="G41" s="73"/>
    </row>
    <row r="42" spans="1:7" x14ac:dyDescent="0.25">
      <c r="A42" s="83"/>
      <c r="B42" s="73"/>
      <c r="C42" s="73"/>
      <c r="D42" s="73"/>
      <c r="E42" s="73"/>
      <c r="F42" s="73"/>
      <c r="G42" s="73"/>
    </row>
    <row r="43" spans="1:7" x14ac:dyDescent="0.25">
      <c r="A43" s="83"/>
      <c r="B43" s="73"/>
      <c r="C43" s="73"/>
      <c r="D43" s="73"/>
      <c r="E43" s="73"/>
      <c r="F43" s="73"/>
      <c r="G43" s="73"/>
    </row>
    <row r="44" spans="1:7" x14ac:dyDescent="0.25">
      <c r="A44" s="83"/>
      <c r="B44" s="73"/>
      <c r="C44" s="73"/>
      <c r="D44" s="73"/>
      <c r="E44" s="73"/>
      <c r="F44" s="73"/>
      <c r="G44" s="73"/>
    </row>
    <row r="45" spans="1:7" x14ac:dyDescent="0.25">
      <c r="A45" s="83"/>
      <c r="B45" s="73"/>
      <c r="C45" s="73"/>
      <c r="D45" s="73"/>
      <c r="E45" s="73"/>
      <c r="F45" s="73"/>
      <c r="G45" s="73"/>
    </row>
    <row r="46" spans="1:7" x14ac:dyDescent="0.25">
      <c r="A46" s="83"/>
      <c r="B46" s="73"/>
      <c r="C46" s="73"/>
      <c r="D46" s="73"/>
      <c r="E46" s="73"/>
      <c r="F46" s="73"/>
      <c r="G46" s="73"/>
    </row>
    <row r="47" spans="1:7" x14ac:dyDescent="0.25">
      <c r="A47" s="83"/>
      <c r="B47" s="73"/>
      <c r="C47" s="73"/>
      <c r="D47" s="73"/>
      <c r="E47" s="73"/>
      <c r="F47" s="73"/>
      <c r="G47" s="73"/>
    </row>
    <row r="48" spans="1:7" x14ac:dyDescent="0.25">
      <c r="A48" s="83"/>
      <c r="B48" s="73"/>
      <c r="C48" s="73"/>
      <c r="D48" s="73"/>
      <c r="E48" s="73"/>
      <c r="F48" s="73"/>
      <c r="G48" s="73"/>
    </row>
    <row r="49" spans="1:7" x14ac:dyDescent="0.25">
      <c r="A49" s="83"/>
      <c r="B49" s="73"/>
      <c r="C49" s="73"/>
      <c r="D49" s="73"/>
      <c r="E49" s="73"/>
      <c r="F49" s="73"/>
      <c r="G49" s="73"/>
    </row>
    <row r="50" spans="1:7" x14ac:dyDescent="0.25">
      <c r="A50" s="83"/>
      <c r="B50" s="73"/>
      <c r="C50" s="73"/>
      <c r="D50" s="73"/>
      <c r="E50" s="73"/>
      <c r="F50" s="73"/>
      <c r="G50" s="73"/>
    </row>
    <row r="51" spans="1:7" x14ac:dyDescent="0.25">
      <c r="A51" s="83"/>
      <c r="B51" s="73"/>
      <c r="C51" s="73"/>
      <c r="D51" s="73"/>
      <c r="E51" s="73"/>
      <c r="F51" s="73"/>
      <c r="G51" s="73"/>
    </row>
    <row r="52" spans="1:7" x14ac:dyDescent="0.25">
      <c r="A52" s="83"/>
      <c r="B52" s="73"/>
      <c r="C52" s="73"/>
      <c r="D52" s="73"/>
      <c r="E52" s="73"/>
      <c r="F52" s="73"/>
      <c r="G52" s="73"/>
    </row>
    <row r="53" spans="1:7" x14ac:dyDescent="0.25">
      <c r="A53" s="83"/>
      <c r="B53" s="73"/>
      <c r="C53" s="73"/>
      <c r="D53" s="73"/>
      <c r="E53" s="73"/>
      <c r="F53" s="73"/>
      <c r="G53" s="73"/>
    </row>
    <row r="54" spans="1:7" x14ac:dyDescent="0.25">
      <c r="A54" s="83"/>
      <c r="B54" s="73"/>
      <c r="C54" s="73"/>
      <c r="D54" s="73"/>
      <c r="E54" s="73"/>
      <c r="F54" s="73"/>
      <c r="G54" s="73"/>
    </row>
    <row r="55" spans="1:7" x14ac:dyDescent="0.25">
      <c r="A55" s="83"/>
      <c r="B55" s="73"/>
      <c r="C55" s="73"/>
      <c r="D55" s="73"/>
      <c r="E55" s="73"/>
      <c r="F55" s="73"/>
      <c r="G55" s="73"/>
    </row>
    <row r="56" spans="1:7" x14ac:dyDescent="0.25">
      <c r="A56" s="83"/>
      <c r="B56" s="73"/>
      <c r="C56" s="73"/>
      <c r="D56" s="73"/>
      <c r="E56" s="73"/>
      <c r="F56" s="73"/>
      <c r="G56" s="73"/>
    </row>
    <row r="57" spans="1:7" x14ac:dyDescent="0.25">
      <c r="A57" s="83"/>
      <c r="B57" s="73"/>
      <c r="C57" s="73"/>
      <c r="D57" s="73"/>
      <c r="E57" s="73"/>
      <c r="F57" s="73"/>
      <c r="G57" s="73"/>
    </row>
    <row r="58" spans="1:7" x14ac:dyDescent="0.25">
      <c r="A58" s="83"/>
      <c r="B58" s="73"/>
      <c r="C58" s="73"/>
      <c r="D58" s="73"/>
      <c r="E58" s="73"/>
      <c r="F58" s="73"/>
      <c r="G58" s="73"/>
    </row>
    <row r="59" spans="1:7" x14ac:dyDescent="0.25">
      <c r="A59" s="83"/>
      <c r="B59" s="73"/>
      <c r="C59" s="73"/>
      <c r="D59" s="73"/>
      <c r="E59" s="73"/>
      <c r="F59" s="73"/>
      <c r="G59" s="73"/>
    </row>
    <row r="60" spans="1:7" x14ac:dyDescent="0.25">
      <c r="A60" s="83"/>
      <c r="B60" s="73"/>
      <c r="C60" s="73"/>
      <c r="D60" s="73"/>
      <c r="E60" s="73"/>
      <c r="F60" s="73"/>
      <c r="G60" s="73"/>
    </row>
    <row r="61" spans="1:7" x14ac:dyDescent="0.25">
      <c r="A61" s="83"/>
      <c r="B61" s="73"/>
      <c r="C61" s="73"/>
      <c r="D61" s="73"/>
      <c r="E61" s="73"/>
      <c r="F61" s="73"/>
      <c r="G61" s="73"/>
    </row>
    <row r="62" spans="1:7" x14ac:dyDescent="0.25">
      <c r="A62" s="83"/>
      <c r="B62" s="73"/>
      <c r="C62" s="73"/>
      <c r="D62" s="73"/>
      <c r="E62" s="73"/>
      <c r="F62" s="73"/>
      <c r="G62" s="73"/>
    </row>
    <row r="63" spans="1:7" x14ac:dyDescent="0.25">
      <c r="A63" s="83"/>
      <c r="B63" s="73"/>
      <c r="C63" s="73"/>
      <c r="D63" s="73"/>
      <c r="E63" s="73"/>
      <c r="F63" s="73"/>
      <c r="G63" s="73"/>
    </row>
    <row r="64" spans="1:7" x14ac:dyDescent="0.25">
      <c r="A64" s="83"/>
      <c r="B64" s="73"/>
      <c r="C64" s="73"/>
      <c r="D64" s="73"/>
      <c r="E64" s="73"/>
      <c r="F64" s="73"/>
      <c r="G64" s="73"/>
    </row>
    <row r="65" spans="1:7" x14ac:dyDescent="0.25">
      <c r="A65" s="83"/>
      <c r="B65" s="73"/>
      <c r="C65" s="73"/>
      <c r="D65" s="73"/>
      <c r="E65" s="73"/>
      <c r="F65" s="73"/>
      <c r="G65" s="73"/>
    </row>
    <row r="66" spans="1:7" x14ac:dyDescent="0.25">
      <c r="A66" s="83"/>
      <c r="B66" s="73"/>
      <c r="C66" s="73"/>
      <c r="D66" s="73"/>
      <c r="E66" s="73"/>
      <c r="F66" s="73"/>
      <c r="G66" s="73"/>
    </row>
    <row r="67" spans="1:7" x14ac:dyDescent="0.25">
      <c r="A67" s="83"/>
      <c r="B67" s="73"/>
      <c r="C67" s="73"/>
      <c r="D67" s="73"/>
      <c r="E67" s="73"/>
      <c r="F67" s="73"/>
      <c r="G67" s="73"/>
    </row>
    <row r="68" spans="1:7" x14ac:dyDescent="0.25">
      <c r="A68" s="83"/>
      <c r="B68" s="73"/>
      <c r="C68" s="73"/>
      <c r="D68" s="73"/>
      <c r="E68" s="73"/>
      <c r="F68" s="73"/>
      <c r="G68" s="73"/>
    </row>
    <row r="69" spans="1:7" x14ac:dyDescent="0.25">
      <c r="A69" s="83"/>
      <c r="B69" s="73"/>
      <c r="C69" s="73"/>
      <c r="D69" s="73"/>
      <c r="E69" s="73"/>
      <c r="F69" s="73"/>
      <c r="G69" s="73"/>
    </row>
    <row r="70" spans="1:7" x14ac:dyDescent="0.25">
      <c r="A70" s="83"/>
      <c r="B70" s="73"/>
      <c r="C70" s="73"/>
      <c r="D70" s="73"/>
      <c r="E70" s="73"/>
      <c r="F70" s="73"/>
      <c r="G70" s="73"/>
    </row>
    <row r="71" spans="1:7" x14ac:dyDescent="0.25">
      <c r="A71" s="83"/>
      <c r="B71" s="73"/>
      <c r="C71" s="73"/>
      <c r="D71" s="73"/>
      <c r="E71" s="73"/>
      <c r="F71" s="73"/>
      <c r="G71" s="73"/>
    </row>
    <row r="72" spans="1:7" x14ac:dyDescent="0.25">
      <c r="A72" s="83"/>
      <c r="B72" s="73"/>
      <c r="C72" s="73"/>
      <c r="D72" s="73"/>
      <c r="E72" s="73"/>
      <c r="F72" s="73"/>
      <c r="G72" s="73"/>
    </row>
    <row r="73" spans="1:7" x14ac:dyDescent="0.25">
      <c r="A73" s="83"/>
      <c r="B73" s="73"/>
      <c r="C73" s="73"/>
      <c r="D73" s="73"/>
      <c r="E73" s="73"/>
      <c r="F73" s="73"/>
      <c r="G73" s="73"/>
    </row>
    <row r="74" spans="1:7" x14ac:dyDescent="0.25">
      <c r="A74" s="83"/>
      <c r="B74" s="73"/>
      <c r="C74" s="73"/>
      <c r="D74" s="73"/>
      <c r="E74" s="73"/>
      <c r="F74" s="73"/>
      <c r="G74" s="73"/>
    </row>
    <row r="75" spans="1:7" x14ac:dyDescent="0.25">
      <c r="A75" s="83"/>
      <c r="B75" s="73"/>
      <c r="C75" s="73"/>
      <c r="D75" s="73"/>
      <c r="E75" s="73"/>
      <c r="F75" s="73"/>
      <c r="G75" s="73"/>
    </row>
    <row r="76" spans="1:7" x14ac:dyDescent="0.25">
      <c r="A76" s="83"/>
      <c r="B76" s="73"/>
      <c r="C76" s="73"/>
      <c r="D76" s="73"/>
      <c r="E76" s="73"/>
      <c r="F76" s="73"/>
      <c r="G76" s="73"/>
    </row>
    <row r="77" spans="1:7" x14ac:dyDescent="0.25">
      <c r="A77" s="83"/>
      <c r="B77" s="73"/>
      <c r="C77" s="73"/>
      <c r="D77" s="73"/>
      <c r="E77" s="73"/>
      <c r="F77" s="73"/>
      <c r="G77" s="73"/>
    </row>
    <row r="78" spans="1:7" x14ac:dyDescent="0.25">
      <c r="A78" s="83"/>
      <c r="B78" s="73"/>
      <c r="C78" s="73"/>
      <c r="D78" s="73"/>
      <c r="E78" s="73"/>
      <c r="F78" s="73"/>
      <c r="G78" s="73"/>
    </row>
    <row r="79" spans="1:7" x14ac:dyDescent="0.25">
      <c r="A79" s="83"/>
      <c r="B79" s="73"/>
      <c r="C79" s="73"/>
      <c r="D79" s="73"/>
      <c r="E79" s="73"/>
      <c r="F79" s="73"/>
      <c r="G79" s="73"/>
    </row>
    <row r="80" spans="1:7" x14ac:dyDescent="0.25">
      <c r="A80" s="83"/>
      <c r="B80" s="73"/>
      <c r="C80" s="73"/>
      <c r="D80" s="73"/>
      <c r="E80" s="73"/>
      <c r="F80" s="73"/>
      <c r="G80" s="73"/>
    </row>
    <row r="81" spans="1:7" x14ac:dyDescent="0.25">
      <c r="A81" s="83"/>
      <c r="B81" s="73"/>
      <c r="C81" s="73"/>
      <c r="D81" s="73"/>
      <c r="E81" s="73"/>
      <c r="F81" s="73"/>
      <c r="G81" s="73"/>
    </row>
    <row r="82" spans="1:7" x14ac:dyDescent="0.25">
      <c r="A82" s="83"/>
      <c r="B82" s="73"/>
      <c r="C82" s="73"/>
      <c r="D82" s="73"/>
      <c r="E82" s="73"/>
      <c r="F82" s="73"/>
      <c r="G82" s="73"/>
    </row>
    <row r="83" spans="1:7" x14ac:dyDescent="0.25">
      <c r="A83" s="83"/>
      <c r="B83" s="73"/>
      <c r="C83" s="73"/>
      <c r="D83" s="73"/>
      <c r="E83" s="73"/>
      <c r="F83" s="73"/>
      <c r="G83" s="73"/>
    </row>
    <row r="84" spans="1:7" x14ac:dyDescent="0.25">
      <c r="A84" s="83"/>
      <c r="B84" s="73"/>
      <c r="C84" s="73"/>
      <c r="D84" s="73"/>
      <c r="E84" s="73"/>
      <c r="F84" s="73"/>
      <c r="G84" s="73"/>
    </row>
    <row r="85" spans="1:7" x14ac:dyDescent="0.25">
      <c r="A85" s="83"/>
      <c r="B85" s="73"/>
      <c r="C85" s="73"/>
      <c r="D85" s="73"/>
      <c r="E85" s="73"/>
      <c r="F85" s="73"/>
      <c r="G85" s="73"/>
    </row>
    <row r="86" spans="1:7" x14ac:dyDescent="0.25">
      <c r="A86" s="83"/>
      <c r="B86" s="73"/>
      <c r="C86" s="73"/>
      <c r="D86" s="73"/>
      <c r="E86" s="73"/>
      <c r="F86" s="73"/>
      <c r="G86" s="73"/>
    </row>
    <row r="87" spans="1:7" x14ac:dyDescent="0.25">
      <c r="A87" s="83"/>
      <c r="B87" s="73"/>
      <c r="C87" s="73"/>
      <c r="D87" s="73"/>
      <c r="E87" s="73"/>
      <c r="F87" s="73"/>
      <c r="G87" s="73"/>
    </row>
    <row r="88" spans="1:7" x14ac:dyDescent="0.25">
      <c r="A88" s="83"/>
      <c r="B88" s="73"/>
      <c r="C88" s="73"/>
      <c r="D88" s="73"/>
      <c r="E88" s="73"/>
      <c r="F88" s="73"/>
      <c r="G88" s="73"/>
    </row>
    <row r="89" spans="1:7" x14ac:dyDescent="0.25">
      <c r="A89" s="83"/>
      <c r="B89" s="73"/>
      <c r="C89" s="73"/>
      <c r="D89" s="73"/>
      <c r="E89" s="73"/>
      <c r="F89" s="73"/>
      <c r="G89" s="73"/>
    </row>
    <row r="90" spans="1:7" x14ac:dyDescent="0.25">
      <c r="A90" s="83"/>
      <c r="B90" s="73"/>
      <c r="C90" s="73"/>
      <c r="D90" s="73"/>
      <c r="E90" s="73"/>
      <c r="F90" s="73"/>
      <c r="G90" s="73"/>
    </row>
    <row r="91" spans="1:7" x14ac:dyDescent="0.25">
      <c r="A91" s="83"/>
      <c r="B91" s="73"/>
      <c r="C91" s="73"/>
      <c r="D91" s="73"/>
      <c r="E91" s="73"/>
      <c r="F91" s="73"/>
      <c r="G91" s="73"/>
    </row>
    <row r="92" spans="1:7" x14ac:dyDescent="0.25">
      <c r="A92" s="83"/>
      <c r="B92" s="73"/>
      <c r="C92" s="73"/>
      <c r="D92" s="73"/>
      <c r="E92" s="73"/>
      <c r="F92" s="73"/>
      <c r="G92" s="73"/>
    </row>
    <row r="93" spans="1:7" x14ac:dyDescent="0.25">
      <c r="A93" s="83"/>
      <c r="B93" s="73"/>
      <c r="C93" s="73"/>
      <c r="D93" s="73"/>
      <c r="E93" s="73"/>
      <c r="F93" s="73"/>
      <c r="G93" s="73"/>
    </row>
    <row r="94" spans="1:7" x14ac:dyDescent="0.25">
      <c r="A94" s="83"/>
      <c r="B94" s="73"/>
      <c r="C94" s="73"/>
      <c r="D94" s="73"/>
      <c r="E94" s="73"/>
      <c r="F94" s="73"/>
      <c r="G94" s="73"/>
    </row>
    <row r="95" spans="1:7" x14ac:dyDescent="0.25">
      <c r="A95" s="83"/>
      <c r="B95" s="73"/>
      <c r="C95" s="73"/>
      <c r="D95" s="73"/>
      <c r="E95" s="73"/>
      <c r="F95" s="73"/>
      <c r="G95" s="73"/>
    </row>
    <row r="96" spans="1:7" x14ac:dyDescent="0.25">
      <c r="A96" s="83"/>
      <c r="B96" s="73"/>
      <c r="C96" s="73"/>
      <c r="D96" s="73"/>
      <c r="E96" s="73"/>
      <c r="F96" s="73"/>
      <c r="G96" s="73"/>
    </row>
    <row r="97" spans="1:7" x14ac:dyDescent="0.25">
      <c r="A97" s="83"/>
      <c r="B97" s="73"/>
      <c r="C97" s="73"/>
      <c r="D97" s="73"/>
      <c r="E97" s="73"/>
      <c r="F97" s="73"/>
      <c r="G97" s="73"/>
    </row>
    <row r="98" spans="1:7" x14ac:dyDescent="0.25">
      <c r="A98" s="83"/>
      <c r="B98" s="73"/>
      <c r="C98" s="73"/>
      <c r="D98" s="73"/>
      <c r="E98" s="73"/>
      <c r="F98" s="73"/>
      <c r="G98" s="73"/>
    </row>
    <row r="99" spans="1:7" x14ac:dyDescent="0.25">
      <c r="A99" s="83"/>
      <c r="B99" s="73"/>
      <c r="C99" s="73"/>
      <c r="D99" s="73"/>
      <c r="E99" s="73"/>
      <c r="F99" s="73"/>
      <c r="G99" s="73"/>
    </row>
    <row r="100" spans="1:7" x14ac:dyDescent="0.25">
      <c r="A100" s="83"/>
      <c r="B100" s="73"/>
      <c r="C100" s="73"/>
      <c r="D100" s="73"/>
      <c r="E100" s="73"/>
      <c r="F100" s="73"/>
      <c r="G100" s="73"/>
    </row>
    <row r="101" spans="1:7" x14ac:dyDescent="0.25">
      <c r="A101" s="83"/>
      <c r="B101" s="73"/>
      <c r="C101" s="73"/>
      <c r="D101" s="73"/>
      <c r="E101" s="73"/>
      <c r="F101" s="73"/>
      <c r="G101" s="73"/>
    </row>
    <row r="102" spans="1:7" x14ac:dyDescent="0.25">
      <c r="A102" s="83"/>
      <c r="B102" s="73"/>
      <c r="C102" s="73"/>
      <c r="D102" s="73"/>
      <c r="E102" s="73"/>
      <c r="F102" s="73"/>
      <c r="G102" s="73"/>
    </row>
    <row r="103" spans="1:7" x14ac:dyDescent="0.25">
      <c r="A103" s="83"/>
      <c r="B103" s="73"/>
      <c r="C103" s="73"/>
      <c r="D103" s="73"/>
      <c r="E103" s="73"/>
      <c r="F103" s="73"/>
      <c r="G103" s="73"/>
    </row>
    <row r="104" spans="1:7" x14ac:dyDescent="0.25">
      <c r="A104" s="83"/>
      <c r="B104" s="73"/>
      <c r="C104" s="73"/>
      <c r="D104" s="73"/>
      <c r="E104" s="73"/>
      <c r="F104" s="73"/>
      <c r="G104" s="73"/>
    </row>
    <row r="105" spans="1:7" x14ac:dyDescent="0.25">
      <c r="A105" s="83"/>
      <c r="B105" s="73"/>
      <c r="C105" s="73"/>
      <c r="D105" s="73"/>
      <c r="E105" s="73"/>
      <c r="F105" s="73"/>
      <c r="G105" s="73"/>
    </row>
    <row r="106" spans="1:7" x14ac:dyDescent="0.25">
      <c r="A106" s="83"/>
      <c r="B106" s="73"/>
      <c r="C106" s="73"/>
      <c r="D106" s="73"/>
      <c r="E106" s="73"/>
      <c r="F106" s="73"/>
      <c r="G106" s="73"/>
    </row>
    <row r="107" spans="1:7" x14ac:dyDescent="0.25">
      <c r="A107" s="83"/>
      <c r="B107" s="73"/>
      <c r="C107" s="73"/>
      <c r="D107" s="73"/>
      <c r="E107" s="73"/>
      <c r="F107" s="73"/>
      <c r="G107" s="73"/>
    </row>
    <row r="108" spans="1:7" x14ac:dyDescent="0.25">
      <c r="A108" s="83"/>
      <c r="B108" s="73"/>
      <c r="C108" s="73"/>
      <c r="D108" s="73"/>
      <c r="E108" s="73"/>
      <c r="F108" s="73"/>
      <c r="G108" s="73"/>
    </row>
  </sheetData>
  <mergeCells count="13">
    <mergeCell ref="F7:F9"/>
    <mergeCell ref="G7:G9"/>
    <mergeCell ref="A1:G1"/>
    <mergeCell ref="A2:G2"/>
    <mergeCell ref="A3:G3"/>
    <mergeCell ref="A5:A6"/>
    <mergeCell ref="C5:C6"/>
    <mergeCell ref="B5:B6"/>
    <mergeCell ref="D5:G5"/>
    <mergeCell ref="B4:G4"/>
    <mergeCell ref="C7:C9"/>
    <mergeCell ref="D7:D9"/>
    <mergeCell ref="E7:E9"/>
  </mergeCells>
  <pageMargins left="0.70866141732283472" right="0.70866141732283472" top="0.74803149606299213" bottom="0.74803149606299213" header="0.31496062992125984" footer="0.31496062992125984"/>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8e78c4e-e006-4aa4-a65e-dfd77f309a20" xsi:nil="true"/>
    <_Flow_SignoffStatus xmlns="f954c0e2-e925-45c6-bc7d-a6468998035a" xsi:nil="true"/>
    <lcf76f155ced4ddcb4097134ff3c332f xmlns="f954c0e2-e925-45c6-bc7d-a646899803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858EBB80E8B534385A370111876C40B" ma:contentTypeVersion="16" ma:contentTypeDescription="Crear nuevo documento." ma:contentTypeScope="" ma:versionID="801a12d43936c23383c8c9845c567864">
  <xsd:schema xmlns:xsd="http://www.w3.org/2001/XMLSchema" xmlns:xs="http://www.w3.org/2001/XMLSchema" xmlns:p="http://schemas.microsoft.com/office/2006/metadata/properties" xmlns:ns2="f954c0e2-e925-45c6-bc7d-a6468998035a" xmlns:ns3="e8e78c4e-e006-4aa4-a65e-dfd77f309a20" targetNamespace="http://schemas.microsoft.com/office/2006/metadata/properties" ma:root="true" ma:fieldsID="55baeeb0061d832e617b6cd174045c0d" ns2:_="" ns3:_="">
    <xsd:import namespace="f954c0e2-e925-45c6-bc7d-a6468998035a"/>
    <xsd:import namespace="e8e78c4e-e006-4aa4-a65e-dfd77f309a20"/>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4c0e2-e925-45c6-bc7d-a64689980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ed62834d-3222-461b-8ca6-a88c350fce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78c4e-e006-4aa4-a65e-dfd77f309a2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5a0ee6-0406-4d2e-aba9-16d7ea6d0ec7}" ma:internalName="TaxCatchAll" ma:showField="CatchAllData" ma:web="e8e78c4e-e006-4aa4-a65e-dfd77f309a2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3B153-EF78-44D2-BF4B-9C5960919811}">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f954c0e2-e925-45c6-bc7d-a6468998035a"/>
    <ds:schemaRef ds:uri="http://www.w3.org/XML/1998/namespace"/>
    <ds:schemaRef ds:uri="http://schemas.microsoft.com/office/infopath/2007/PartnerControls"/>
    <ds:schemaRef ds:uri="http://schemas.openxmlformats.org/package/2006/metadata/core-properties"/>
    <ds:schemaRef ds:uri="e8e78c4e-e006-4aa4-a65e-dfd77f309a20"/>
  </ds:schemaRefs>
</ds:datastoreItem>
</file>

<file path=customXml/itemProps2.xml><?xml version="1.0" encoding="utf-8"?>
<ds:datastoreItem xmlns:ds="http://schemas.openxmlformats.org/officeDocument/2006/customXml" ds:itemID="{C807101B-B7AF-4C97-8D11-AA37A33ED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4c0e2-e925-45c6-bc7d-a6468998035a"/>
    <ds:schemaRef ds:uri="e8e78c4e-e006-4aa4-a65e-dfd77f309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CE0E50-0F8A-4BE0-B175-129FFFFF7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Apertura</vt:lpstr>
      <vt:lpstr>Req. Juridicos</vt:lpstr>
      <vt:lpstr>'Req. Juridicos'!Área_de_impresión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diego.londono</dc:creator>
  <cp:keywords/>
  <dc:description/>
  <cp:lastModifiedBy>CARLOS ARTURO DIAZ MEJIA</cp:lastModifiedBy>
  <cp:revision/>
  <dcterms:created xsi:type="dcterms:W3CDTF">2016-07-26T14:29:17Z</dcterms:created>
  <dcterms:modified xsi:type="dcterms:W3CDTF">2024-07-18T13:26:11Z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0x0101004858EBB80E8B534385A370111876C40B</vt:lpwstr>
  </property>
  <property fmtid="{D5CDD505-2E9C-101B-9397-08002B2CF9AE}" pid="3" name="MediaServiceImageTags">
    <vt:lpwstr/>
  </property>
</Properties>
</file>