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4"/>
  <workbookPr/>
  <mc:AlternateContent xmlns:mc="http://schemas.openxmlformats.org/markup-compatibility/2006">
    <mc:Choice Requires="x15">
      <x15ac:absPath xmlns:x15ac="http://schemas.microsoft.com/office/spreadsheetml/2010/11/ac" url="C:\Users\1007697986\OneDrive - Universidad de Antioquia\TRANSPORTE DE PERSONAS Y BIENES\02. CONTRATACIÓN\CONTRATOS VIGENTES\07. VA-DSL-100-2023 Combustible\02. Estudio previo\"/>
    </mc:Choice>
  </mc:AlternateContent>
  <xr:revisionPtr revIDLastSave="0" documentId="11_293CA8B10D3489C7240ED0A3E644208D012BD006" xr6:coauthVersionLast="36" xr6:coauthVersionMax="36" xr10:uidLastSave="{00000000-0000-0000-0000-000000000000}"/>
  <bookViews>
    <workbookView xWindow="0" yWindow="0" windowWidth="15345" windowHeight="4635" xr2:uid="{00000000-000D-0000-FFFF-FFFF00000000}"/>
  </bookViews>
  <sheets>
    <sheet name="Matriz de Riesgos" sheetId="1" r:id="rId1"/>
  </sheets>
  <definedNames>
    <definedName name="_xlnm.Print_Area" localSheetId="0">'Matriz de Riesgos'!$A$1:$Q$25</definedName>
    <definedName name="_xlnm.Print_Titles" localSheetId="0">'Matriz de Riesgos'!$1:$3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6" i="1" l="1"/>
  <c r="L6" i="1" s="1"/>
  <c r="J6" i="1" l="1"/>
  <c r="K6" i="1"/>
  <c r="I21" i="1"/>
  <c r="J21" i="1" s="1"/>
  <c r="I22" i="1"/>
  <c r="J22" i="1" s="1"/>
  <c r="I23" i="1"/>
  <c r="K23" i="1" s="1"/>
  <c r="J23" i="1"/>
  <c r="I24" i="1"/>
  <c r="J24" i="1" s="1"/>
  <c r="I25" i="1"/>
  <c r="K25" i="1" s="1"/>
  <c r="J25" i="1" l="1"/>
  <c r="K24" i="1"/>
  <c r="K22" i="1"/>
  <c r="K21" i="1"/>
  <c r="M21" i="1"/>
  <c r="L21" i="1" l="1"/>
  <c r="I12" i="1" l="1"/>
  <c r="L12" i="1" s="1"/>
  <c r="J12" i="1" l="1"/>
  <c r="K12" i="1"/>
  <c r="I11" i="1" l="1"/>
  <c r="L11" i="1" s="1"/>
  <c r="I10" i="1"/>
  <c r="L10" i="1" s="1"/>
  <c r="I15" i="1"/>
  <c r="J15" i="1" s="1"/>
  <c r="I17" i="1"/>
  <c r="J17" i="1" s="1"/>
  <c r="J11" i="1" l="1"/>
  <c r="K11" i="1"/>
  <c r="J10" i="1"/>
  <c r="K10" i="1"/>
  <c r="L17" i="1"/>
  <c r="K15" i="1"/>
  <c r="L15" i="1"/>
  <c r="O15" i="1"/>
  <c r="K17" i="1"/>
  <c r="M8" i="1"/>
  <c r="M9" i="1"/>
  <c r="H91" i="1"/>
  <c r="I91" i="1" s="1"/>
  <c r="H90" i="1"/>
  <c r="I90" i="1" s="1"/>
  <c r="H89" i="1"/>
  <c r="I89" i="1" s="1"/>
  <c r="H88" i="1"/>
  <c r="I88" i="1" s="1"/>
  <c r="H87" i="1"/>
  <c r="I87" i="1" s="1"/>
  <c r="H86" i="1"/>
  <c r="I86" i="1" s="1"/>
  <c r="H85" i="1"/>
  <c r="I85" i="1" s="1"/>
  <c r="H84" i="1"/>
  <c r="I84" i="1" s="1"/>
  <c r="M19" i="1" s="1"/>
  <c r="H83" i="1"/>
  <c r="I83" i="1" s="1"/>
  <c r="K75" i="1"/>
  <c r="I75" i="1"/>
  <c r="G75" i="1"/>
  <c r="K74" i="1"/>
  <c r="I74" i="1"/>
  <c r="G74" i="1"/>
  <c r="K73" i="1"/>
  <c r="I73" i="1"/>
  <c r="G73" i="1"/>
  <c r="I20" i="1"/>
  <c r="K20" i="1" s="1"/>
  <c r="I19" i="1"/>
  <c r="L19" i="1" s="1"/>
  <c r="I18" i="1"/>
  <c r="L18" i="1" s="1"/>
  <c r="I16" i="1"/>
  <c r="J16" i="1" s="1"/>
  <c r="I14" i="1"/>
  <c r="K14" i="1" s="1"/>
  <c r="I13" i="1"/>
  <c r="J13" i="1" s="1"/>
  <c r="I9" i="1"/>
  <c r="K9" i="1" s="1"/>
  <c r="I8" i="1"/>
  <c r="K8" i="1" s="1"/>
  <c r="I7" i="1"/>
  <c r="K7" i="1" s="1"/>
  <c r="I5" i="1"/>
  <c r="K5" i="1" s="1"/>
  <c r="I4" i="1"/>
  <c r="L4" i="1" s="1"/>
  <c r="M4" i="1" l="1"/>
  <c r="M6" i="1"/>
  <c r="M15" i="1"/>
  <c r="M13" i="1"/>
  <c r="M14" i="1"/>
  <c r="M12" i="1"/>
  <c r="L14" i="1"/>
  <c r="K13" i="1"/>
  <c r="L13" i="1"/>
  <c r="M10" i="1"/>
  <c r="M17" i="1"/>
  <c r="M11" i="1"/>
  <c r="J14" i="1"/>
  <c r="K19" i="1"/>
  <c r="M16" i="1"/>
  <c r="L5" i="1"/>
  <c r="M5" i="1"/>
  <c r="M18" i="1"/>
  <c r="L7" i="1"/>
  <c r="O16" i="1"/>
  <c r="M20" i="1"/>
  <c r="K18" i="1"/>
  <c r="M7" i="1"/>
  <c r="J9" i="1"/>
  <c r="J7" i="1"/>
  <c r="J8" i="1"/>
  <c r="L9" i="1"/>
  <c r="L20" i="1"/>
  <c r="K4" i="1"/>
  <c r="J5" i="1"/>
  <c r="L8" i="1"/>
  <c r="J18" i="1"/>
  <c r="J19" i="1"/>
  <c r="K16" i="1"/>
  <c r="J4" i="1"/>
  <c r="L16" i="1"/>
  <c r="J20" i="1"/>
  <c r="O20" i="1" s="1"/>
  <c r="O4" i="1" l="1"/>
  <c r="P15" i="1" l="1"/>
  <c r="Q15" i="1" s="1"/>
  <c r="P16" i="1"/>
  <c r="Q16" i="1" s="1"/>
  <c r="P4" i="1"/>
  <c r="Q4" i="1" s="1"/>
  <c r="P20" i="1"/>
  <c r="Q20" i="1" s="1"/>
  <c r="Q65" i="1" l="1"/>
</calcChain>
</file>

<file path=xl/sharedStrings.xml><?xml version="1.0" encoding="utf-8"?>
<sst xmlns="http://schemas.openxmlformats.org/spreadsheetml/2006/main" count="150" uniqueCount="96">
  <si>
    <t>CLASE DE RIESGO</t>
  </si>
  <si>
    <t xml:space="preserve">ESTIMACIÓN DE RIESGOS </t>
  </si>
  <si>
    <t>No.</t>
  </si>
  <si>
    <t>CONTRATISTA</t>
  </si>
  <si>
    <t>UDEA</t>
  </si>
  <si>
    <t>PROBABILIDAD DE OCURRENCIA</t>
  </si>
  <si>
    <t>IMPACTO</t>
  </si>
  <si>
    <t>PRODUCTO</t>
  </si>
  <si>
    <t>VALORACION Ó NIVEL DE RIESGO (%)</t>
  </si>
  <si>
    <t>RESULTADO</t>
  </si>
  <si>
    <t>TOLERANCIA</t>
  </si>
  <si>
    <t>TRATAMIENTO</t>
  </si>
  <si>
    <t>ACCIONES DE MITIGACIÓN</t>
  </si>
  <si>
    <t>PROMEDIO (%)</t>
  </si>
  <si>
    <t>PONDERACION POR CLASE</t>
  </si>
  <si>
    <t>ESTIMACION DEL RIESGO POR CLASE (%)</t>
  </si>
  <si>
    <t>X</t>
  </si>
  <si>
    <t>PORCENTAJE DE ESTIMACIÓN DEL RIESGO</t>
  </si>
  <si>
    <t>PORCENTAJE DE ESTIMACION DEL RIESGO</t>
  </si>
  <si>
    <t>PROBABILIDAD</t>
  </si>
  <si>
    <t>ALTA</t>
  </si>
  <si>
    <t>MEDIA</t>
  </si>
  <si>
    <t>BAJA</t>
  </si>
  <si>
    <t>VALORACION</t>
  </si>
  <si>
    <t>BAJO</t>
  </si>
  <si>
    <t>MEDIO</t>
  </si>
  <si>
    <t>ALTO</t>
  </si>
  <si>
    <t>COMBINACIONES</t>
  </si>
  <si>
    <t>NIVEL DE RIESGO</t>
  </si>
  <si>
    <t xml:space="preserve">ACEPTABLE </t>
  </si>
  <si>
    <t>ASUMIR EL RIESGO</t>
  </si>
  <si>
    <t>TOLERABLE</t>
  </si>
  <si>
    <t>PROTEGER O MITIGAR EL RIESGO                                                       COMPARTIR O TRANSFERIR EL RIESGO</t>
  </si>
  <si>
    <t>PREVENIR EL RIESGO</t>
  </si>
  <si>
    <t>MODERADO</t>
  </si>
  <si>
    <t>PREVENIR EL RIESGO                                                                          PROTEGER O MITIGAR EL RIESGO                                                           COMPARTIR O TRANSFERIR EL RIESGO</t>
  </si>
  <si>
    <t>PROTEGER O MITIGAR EL RIESGO                                                     COMPARTIR O TRANSFERIR EL RIESGO</t>
  </si>
  <si>
    <t>IMPORTANTE</t>
  </si>
  <si>
    <t>PREVENIR EL RIESGO                                                                             PROTEGER O MITIGAR EL RIESGO                                                       COMPARTIR O TRANSFERIR EL RIESGO</t>
  </si>
  <si>
    <t>EVITAR EL RIESGO                                                                                    PREVENIR EL RIESGO                                                                          PROTEGER O MITIGAR EL RIESGO                                                  COMPARTIR O TRANSFERIR EL RIESGO</t>
  </si>
  <si>
    <t>INACEPTABLE</t>
  </si>
  <si>
    <t>EVITAR EL RIESGO                                                                                 PREVENIR EL RIESGO                                                                             PROTEGER O MITIGAR EL RIESGO                                                  COMPARTIR O TRANSFERIR EL RIESGO</t>
  </si>
  <si>
    <t>ANEXO A-MATRIZ DE RIESGO</t>
  </si>
  <si>
    <t>TIPIFICACIÓN DEL RIESGO</t>
  </si>
  <si>
    <t>ASIGNACIÓN RESPONSABLE DEL RIESGO</t>
  </si>
  <si>
    <t xml:space="preserve">DESCRIPCIÓN  </t>
  </si>
  <si>
    <t>2. TECNOLÓGICOS</t>
  </si>
  <si>
    <t>3. OPERACIONALES</t>
  </si>
  <si>
    <t>Daño en el sistema de control de suministro en la EDS, lo que puede ocasionar pérdida del control y el no envío de la información al correo institucional suministrado en el contrato.</t>
  </si>
  <si>
    <t>Daño en equipos de suministro de combustibles, lo que puede conllevar a retrasos en el suministro</t>
  </si>
  <si>
    <t>Accidentes en la EDS, que impacte a los funcionarios de la Universidad</t>
  </si>
  <si>
    <t>Cambios en las específicaciones técnicas exigidas para el suministro de combustible</t>
  </si>
  <si>
    <t>Falta de control administrativo y financiero registrado en documentos respectivamente detallados y soportados</t>
  </si>
  <si>
    <t>4. SUPERVISIÓN, SEGUIMIENTO Y CONTROL</t>
  </si>
  <si>
    <t>Falta de seguimiento y control a la ejecución del contrato</t>
  </si>
  <si>
    <t>Superar la duración del contrato, sin haberlo prorrogado de mutuo acuerdo</t>
  </si>
  <si>
    <t>Atraso en el contrato para el suministro periódico del combustible, causado por la falta de gestión para solucionar impases de carácter técnico</t>
  </si>
  <si>
    <t>Errores cometidos en la elaboración de la oferta o en documentos elaborados durante la ejecución del contrato</t>
  </si>
  <si>
    <t>Diferencias presentadas entre socios o integrantes de formas asociativas, que puedan incidir en la ejecución del contrato</t>
  </si>
  <si>
    <t>Demora en la radicación oportuna de los informes, facturas o cuentas de cobro.</t>
  </si>
  <si>
    <t>Recrudecimiento del inverno que genera suspensión del servicio</t>
  </si>
  <si>
    <t>Desastres Naturales</t>
  </si>
  <si>
    <t>Disturbios de orden público</t>
  </si>
  <si>
    <t>Paros y huelgas</t>
  </si>
  <si>
    <t>5. JURÍDICOS Y/O LEGALES Y/O DOCUMENTALES Y/O REGULATORIOS</t>
  </si>
  <si>
    <t>6. NATURALES</t>
  </si>
  <si>
    <t>7. ESPECIALES Y ORDEN PÚBLICO</t>
  </si>
  <si>
    <t>8. FINANCIEROS Y/O DE MERCADO</t>
  </si>
  <si>
    <t>Insolvencia por no prever los costos de financiación en los que deba incurrir durante la ejecución del contrato</t>
  </si>
  <si>
    <t>Riesgos regulatorios, derivados de la expedición de nuevas normas, imposición de nuevas normas, imposición de nuevos impuestos, tasas, tributos, aranceles o contribuciones, posteriores al cierre del presente proceso de selección</t>
  </si>
  <si>
    <r>
      <rPr>
        <b/>
        <sz val="10"/>
        <rFont val="Arial"/>
        <family val="2"/>
      </rPr>
      <t>1. ECONÓMICOS</t>
    </r>
    <r>
      <rPr>
        <sz val="10"/>
        <rFont val="Arial"/>
        <family val="2"/>
      </rPr>
      <t xml:space="preserve">
Cambios en la economía que pueden afectar la ejecución del contrato</t>
    </r>
  </si>
  <si>
    <t>El Contratista deberá tener los seguros necesarios para atender sus riesgos</t>
  </si>
  <si>
    <t>El Contratista deberá garantizar el suministro de COMBUSTIBLE en las Condiciones Técnicas Uniforme-CTU- ofrecidas; periódicamente deberá aportar la certificación del ente regulador, que sus productos cumplen con las condiciones técnicas establecidas para Colombia.</t>
  </si>
  <si>
    <t>La UdeA , a través de la interventoría, establecerá controles de seguimiento al contrato, tales como: actas parciales de seguimiento, actas finales, visitas a la EDS; vistos buenos para autorizar el pago periódico. La interventoría debe solicitar las adiciones y prórrogas de plazos con el tiempo suficiente para realizar los trámites.</t>
  </si>
  <si>
    <t>La UdeA, a través de la interventoría, deberá garantizar: (i) personal idóneo para la realización del control y ejecución del contrato, (ii) ser propositiva; (iii) seguimiento al contrato, informando y actualizando todas las situaciones del contrato; la gestión de todos los pagos y trámites ante la UdeA informando al contratista de todos los impasesque puedan presentarse</t>
  </si>
  <si>
    <t>El Contratista elaborará sus documentos consciente de la oferta a presentar y lo presentará en forma libre, asumiendo las responsabilidades que esto conlleva</t>
  </si>
  <si>
    <t>Cuando sean propuesta o mediante uniones temporales, consorcios, la Universidad establece la comunicación y legalización del contrato con el representante legal.</t>
  </si>
  <si>
    <t>La UdeA garantiza el trámite de la facturación, siempre y cuando el contratista presente oportunamente la documentación para la revisión y visto bueno del Interventor, luego de lo cual podrá entregar la documentación exigida durante los primeros 15 días de cada mes.</t>
  </si>
  <si>
    <t>El contratista deberá informar de una EDS sustituta, para así garantizar suministro continuo de combustibles a la Universidad.</t>
  </si>
  <si>
    <t>El Contratista deberá garantizar la velocidad de su capacidad financiera o solvencia económica para la culminación del contrato</t>
  </si>
  <si>
    <t>La volatilidad de los precios del mercado de combustibles, es un riesgo variable mes a mes; por lo tanto, es necesario mantener las listas de precios actualizadas según lo estipulado por el Gobierno Nacional, además de la debida planificación de los tiempos para solicitar las prrógas y adiciones o el proceso de una nueva invitación a cotizar.</t>
  </si>
  <si>
    <t>El contratista deberá garantizar a la Universidad, el control de la información de los tanqueos realizados en la EDS, por lo cual el software a utilizar deberá estar en la capacidad de recuperar toda la información pertinente para realizar la debida interventoría. 
En el 95% de los casos el software deberá funcionar correctamente.</t>
  </si>
  <si>
    <t>Desabestecimiento de COMBUSTIBLES por parte del MAYORISTA, lo que puede ocasionar desabastecimiento para los vehículos de la Universidad</t>
  </si>
  <si>
    <t>El contratista deberá  dar prioridad en el suministro de combustible para los vehículos de la Universidad de Antioquia, además deberá establecer los mecanismos adecuados para el suministro de combustible durante todo el tiempo del contrato.</t>
  </si>
  <si>
    <t>El contratista deberá garantizar el normal suministro del combustible realizando el mantenimiento constante y adecuado de su equipo y maquinaría, además deberá establecer planes para el suministro de combustible cuando sea necesario durante todo el tiempo del contrato.</t>
  </si>
  <si>
    <t>Cambios en el tipo de combustible suministrado al vehículo</t>
  </si>
  <si>
    <r>
      <t>La UDEA, a través de la interventoría, deberá definir el método de trabajo que garantice el control adeucado del aspecto administrativo y financiero del proyecto, que garantice el flujo económico para que el suministro de los combustibles sea continuo.
El Contratistas deberá garantizar la</t>
    </r>
    <r>
      <rPr>
        <b/>
        <u/>
        <sz val="10"/>
        <rFont val="Arial Narrow"/>
        <family val="2"/>
      </rPr>
      <t xml:space="preserve"> entrega adecuada de los documentos, facturaciones</t>
    </r>
    <r>
      <rPr>
        <sz val="10"/>
        <rFont val="Arial Narrow"/>
        <family val="2"/>
      </rPr>
      <t xml:space="preserve"> para agilizar el trámite de pago en la Universidad.</t>
    </r>
  </si>
  <si>
    <t>Atraso o incumplimiento en el pago de salarios y prestaciones sociales del personal a cargo</t>
  </si>
  <si>
    <t>La UdeA deberá mantener actualizado el responsable del manejo del vehículo, vehículos activos e inactivos, las restricciones de tanqueo, además de la permanente comunicación con el conductor y el control sobre el trayecto de los vehículos.
El Contratista deberá tener equipos de manejo de reserva en cualquier eventualidad, según pliegos de condiciones, además, de la constante comunicación con la inteventoría del contrato en caso de alguna eventualidad que afecte el buen estado del vehículo en las instalaciones y la integridad del conductor, para lo cual deberá informar de una EDS sustituta, para así garantizar suministro continuo de combustibles a la Universidad.</t>
  </si>
  <si>
    <t>La interventoría del contrato, incluirá en la bases de datos y en el Calendario de google las alertas pertinentes con la fecha de vencimineto del contrato, para evitar que se supere el plazo sin haber pactado la prórroga.</t>
  </si>
  <si>
    <t>El Contratista deberá estar actualizado con la normativa y en caso de que se identifique que cambia alguna de ella deberá informar a la entidad.</t>
  </si>
  <si>
    <t>Hurto de vehículos y del chip para el control del suministro de combustible, lo que puede ocasionar pérdida para la institución, dado que un tercero podría realizar consumos</t>
  </si>
  <si>
    <t>La UdeA exige al Contratista, la póliza de pago de salarios y prestaciones sociales, la cual será verificada por medio de la Aprobación de Pólizas. La interventoría exigirá, previo a pagar, la certificación del pago de salarios, prestaciones sociales y aportes a la Seguridad Social Integral y Parafiscales.</t>
  </si>
  <si>
    <t>ASEGURADORA</t>
  </si>
  <si>
    <r>
      <t xml:space="preserve"> la Universidad mantendrá actualizadas la lista de restricciones para cada uno de los vehículos que hacen parte del parque automotor, por lo cual el Contratista deberá garantizar el suministro de COMBUSTIBLE correspondiente a cada vehículo.
El Contratista, deberá responder por los daños causados al parque automotor, en caso de cambiar el tipo de combustible, previamente definido por la Institución.
La UdeA exige al contratista la póliza de </t>
    </r>
    <r>
      <rPr>
        <b/>
        <u/>
        <sz val="10"/>
        <rFont val="Arial Narrow"/>
        <family val="2"/>
      </rPr>
      <t>CUMPLIMIENTO</t>
    </r>
  </si>
  <si>
    <t>Incremento en precios de los COMBUSTIBLES, regulados por el Ministerio de Minas y Energia de Colombia, lo que puede generar que el valor del contrato proyectado se consuma antes del tempo previsto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</si>
</sst>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name val="Arial"/>
      <family val="2"/>
    </font>
    <font>
      <b/>
      <sz val="10"/>
      <color theme="1"/>
      <name val="Arial"/>
      <family val="2"/>
    </font>
    <font>
      <b/>
      <i/>
      <sz val="10"/>
      <color theme="1"/>
      <name val="Arial"/>
      <family val="2"/>
    </font>
    <font>
      <b/>
      <sz val="10"/>
      <name val="Arial"/>
      <family val="2"/>
    </font>
    <font>
      <b/>
      <sz val="10"/>
      <name val="Arial Narrow"/>
      <family val="2"/>
    </font>
    <font>
      <sz val="10"/>
      <name val="Arial Narrow"/>
      <family val="2"/>
    </font>
    <font>
      <b/>
      <u/>
      <sz val="10"/>
      <name val="Arial Narrow"/>
      <family val="2"/>
    </font>
  </fonts>
  <fills count="8">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80">
    <xf numFmtId="0" fontId="0" fillId="0" borderId="0" xfId="0"/>
    <xf numFmtId="0" fontId="2" fillId="0" borderId="0" xfId="0" applyFont="1" applyAlignment="1">
      <alignment wrapText="1"/>
    </xf>
    <xf numFmtId="0" fontId="2" fillId="0" borderId="0" xfId="0" applyFont="1" applyBorder="1" applyAlignment="1">
      <alignment wrapText="1"/>
    </xf>
    <xf numFmtId="0" fontId="7" fillId="6" borderId="1" xfId="0" applyFont="1" applyFill="1" applyBorder="1" applyAlignment="1">
      <alignment horizontal="left" vertical="center" wrapText="1"/>
    </xf>
    <xf numFmtId="0" fontId="7" fillId="6" borderId="1" xfId="0" applyFont="1" applyFill="1" applyBorder="1" applyAlignment="1">
      <alignment horizontal="center" vertical="center" wrapText="1"/>
    </xf>
    <xf numFmtId="0" fontId="7" fillId="6" borderId="1" xfId="0" applyFont="1" applyFill="1" applyBorder="1" applyAlignment="1">
      <alignment vertical="center" wrapText="1"/>
    </xf>
    <xf numFmtId="4" fontId="2" fillId="6" borderId="1" xfId="1" applyNumberFormat="1" applyFont="1" applyFill="1" applyBorder="1" applyAlignment="1">
      <alignment horizontal="center" vertical="center" wrapText="1"/>
    </xf>
    <xf numFmtId="0" fontId="7" fillId="6" borderId="1" xfId="0" applyFont="1" applyFill="1" applyBorder="1" applyAlignment="1">
      <alignment vertical="top" wrapText="1"/>
    </xf>
    <xf numFmtId="10" fontId="5" fillId="6" borderId="1" xfId="0" applyNumberFormat="1" applyFont="1" applyFill="1" applyBorder="1" applyAlignment="1">
      <alignment horizontal="center" vertical="center" wrapText="1"/>
    </xf>
    <xf numFmtId="10" fontId="5" fillId="0" borderId="2"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7" fillId="0" borderId="1" xfId="0" applyFont="1" applyFill="1" applyBorder="1" applyAlignment="1">
      <alignment vertical="center" wrapText="1"/>
    </xf>
    <xf numFmtId="10" fontId="5" fillId="0" borderId="1" xfId="0" applyNumberFormat="1" applyFont="1" applyFill="1" applyBorder="1" applyAlignment="1">
      <alignment horizontal="center" vertical="center" wrapText="1"/>
    </xf>
    <xf numFmtId="10" fontId="5" fillId="3"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wrapText="1"/>
    </xf>
    <xf numFmtId="0" fontId="5" fillId="0" borderId="1"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0" fontId="2" fillId="4" borderId="4" xfId="0" applyFont="1" applyFill="1" applyBorder="1" applyAlignment="1">
      <alignment horizontal="center" vertical="center" textRotation="90"/>
    </xf>
    <xf numFmtId="0" fontId="2" fillId="4" borderId="1"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2" fillId="4" borderId="6" xfId="0" applyFont="1" applyFill="1" applyBorder="1" applyAlignment="1">
      <alignment horizontal="center" vertical="center" textRotation="90"/>
    </xf>
    <xf numFmtId="9" fontId="2" fillId="0" borderId="1" xfId="0" applyNumberFormat="1"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4" borderId="8" xfId="0" applyFont="1" applyFill="1" applyBorder="1" applyAlignment="1">
      <alignment horizontal="center" vertical="center" textRotation="90"/>
    </xf>
    <xf numFmtId="9" fontId="7" fillId="6" borderId="1" xfId="1" applyFont="1" applyFill="1" applyBorder="1" applyAlignment="1">
      <alignment horizontal="center" vertical="center" wrapText="1"/>
    </xf>
    <xf numFmtId="9" fontId="2" fillId="6" borderId="1" xfId="1" applyFont="1" applyFill="1" applyBorder="1" applyAlignment="1">
      <alignment horizontal="center" vertical="center" wrapText="1"/>
    </xf>
    <xf numFmtId="0" fontId="2" fillId="6" borderId="0" xfId="0" applyFont="1" applyFill="1" applyAlignment="1">
      <alignment wrapText="1"/>
    </xf>
    <xf numFmtId="0" fontId="2" fillId="7" borderId="0" xfId="0" applyFont="1" applyFill="1" applyAlignment="1">
      <alignment wrapText="1"/>
    </xf>
    <xf numFmtId="0" fontId="3"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center" vertical="center"/>
    </xf>
    <xf numFmtId="0" fontId="2"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wrapText="1"/>
    </xf>
    <xf numFmtId="0" fontId="2" fillId="2" borderId="2" xfId="0" applyFont="1" applyFill="1" applyBorder="1" applyAlignment="1">
      <alignment horizontal="center" vertical="center" wrapText="1"/>
    </xf>
    <xf numFmtId="9" fontId="2" fillId="2" borderId="2" xfId="0"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0" fontId="7" fillId="0" borderId="2" xfId="0" applyFont="1" applyFill="1" applyBorder="1" applyAlignment="1">
      <alignment vertical="center" wrapText="1"/>
    </xf>
    <xf numFmtId="0" fontId="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7" fillId="6" borderId="1" xfId="0" applyFont="1" applyFill="1" applyBorder="1" applyAlignment="1">
      <alignment horizontal="justify" vertical="center" wrapText="1"/>
    </xf>
    <xf numFmtId="0" fontId="7" fillId="6" borderId="1" xfId="0" applyFont="1" applyFill="1" applyBorder="1" applyAlignment="1">
      <alignment horizontal="justify" vertical="top" wrapText="1"/>
    </xf>
    <xf numFmtId="0" fontId="7" fillId="6" borderId="1" xfId="0" applyFont="1" applyFill="1" applyBorder="1" applyAlignment="1">
      <alignment horizontal="justify" wrapText="1"/>
    </xf>
    <xf numFmtId="0" fontId="2" fillId="4" borderId="4" xfId="0" applyFont="1" applyFill="1" applyBorder="1" applyAlignment="1">
      <alignment horizontal="center" vertical="center" textRotation="90"/>
    </xf>
    <xf numFmtId="0" fontId="2" fillId="4" borderId="6" xfId="0" applyFont="1" applyFill="1" applyBorder="1" applyAlignment="1">
      <alignment horizontal="center" vertical="center" textRotation="90"/>
    </xf>
    <xf numFmtId="0" fontId="2" fillId="4" borderId="8" xfId="0" applyFont="1" applyFill="1" applyBorder="1" applyAlignment="1">
      <alignment horizontal="center" vertical="center" textRotation="90"/>
    </xf>
    <xf numFmtId="0" fontId="5" fillId="5"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2" fillId="4" borderId="3" xfId="0" applyFont="1" applyFill="1" applyBorder="1" applyAlignment="1">
      <alignment horizontal="center" vertical="center" textRotation="90"/>
    </xf>
    <xf numFmtId="0" fontId="2" fillId="4" borderId="4" xfId="0" applyFont="1" applyFill="1" applyBorder="1" applyAlignment="1">
      <alignment horizontal="center" vertical="center" textRotation="90"/>
    </xf>
    <xf numFmtId="0" fontId="2" fillId="4" borderId="5" xfId="0" applyFont="1" applyFill="1" applyBorder="1" applyAlignment="1">
      <alignment horizontal="center" vertical="center" textRotation="90"/>
    </xf>
    <xf numFmtId="0" fontId="2" fillId="4" borderId="6" xfId="0" applyFont="1" applyFill="1" applyBorder="1" applyAlignment="1">
      <alignment horizontal="center" vertical="center" textRotation="90"/>
    </xf>
    <xf numFmtId="0" fontId="2" fillId="4" borderId="7" xfId="0" applyFont="1" applyFill="1" applyBorder="1" applyAlignment="1">
      <alignment horizontal="center" vertical="center" textRotation="90"/>
    </xf>
    <xf numFmtId="0" fontId="2" fillId="4" borderId="8" xfId="0" applyFont="1" applyFill="1" applyBorder="1" applyAlignment="1">
      <alignment horizontal="center" vertical="center" textRotation="90"/>
    </xf>
    <xf numFmtId="0" fontId="2" fillId="4" borderId="1" xfId="0" applyFont="1" applyFill="1" applyBorder="1" applyAlignment="1">
      <alignment horizontal="center" vertical="center" textRotation="90"/>
    </xf>
    <xf numFmtId="0" fontId="2" fillId="0"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4" borderId="1" xfId="0" applyFont="1" applyFill="1" applyBorder="1" applyAlignment="1">
      <alignment horizontal="center" vertical="center"/>
    </xf>
    <xf numFmtId="10" fontId="5" fillId="6"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5" fillId="6" borderId="13" xfId="0" applyFont="1" applyFill="1" applyBorder="1" applyAlignment="1">
      <alignment horizontal="center" vertical="center" wrapText="1"/>
    </xf>
    <xf numFmtId="0" fontId="5" fillId="6" borderId="2"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91"/>
  <sheetViews>
    <sheetView tabSelected="1" zoomScaleNormal="100" workbookViewId="0">
      <pane xSplit="2" ySplit="3" topLeftCell="C101" activePane="bottomRight" state="frozen"/>
      <selection pane="topRight" activeCell="C1" sqref="C1"/>
      <selection pane="bottomLeft" activeCell="A4" sqref="A4"/>
      <selection pane="bottomRight" activeCell="J8" sqref="J8"/>
    </sheetView>
  </sheetViews>
  <sheetFormatPr baseColWidth="10" defaultColWidth="52.42578125" defaultRowHeight="12.75" x14ac:dyDescent="0.2"/>
  <cols>
    <col min="1" max="1" width="22.42578125" style="19" customWidth="1"/>
    <col min="2" max="2" width="4" style="19" bestFit="1" customWidth="1"/>
    <col min="3" max="3" width="38" style="38" customWidth="1"/>
    <col min="4" max="5" width="10.85546875" style="38" customWidth="1"/>
    <col min="6" max="6" width="9.85546875" style="19" customWidth="1"/>
    <col min="7" max="7" width="9.140625" style="19" customWidth="1"/>
    <col min="8" max="8" width="8" style="19" customWidth="1"/>
    <col min="9" max="9" width="7.85546875" style="19" customWidth="1"/>
    <col min="10" max="10" width="11.7109375" style="19" customWidth="1"/>
    <col min="11" max="11" width="10.42578125" style="19" customWidth="1"/>
    <col min="12" max="12" width="14.7109375" style="19" hidden="1" customWidth="1"/>
    <col min="13" max="13" width="34.7109375" style="19" hidden="1" customWidth="1"/>
    <col min="14" max="14" width="90.85546875" style="20" customWidth="1"/>
    <col min="15" max="15" width="24.28515625" style="20" hidden="1" customWidth="1"/>
    <col min="16" max="16" width="33" style="20" hidden="1" customWidth="1"/>
    <col min="17" max="17" width="30.7109375" style="20" hidden="1" customWidth="1"/>
    <col min="18" max="18" width="22.7109375" style="1" customWidth="1"/>
    <col min="19" max="253" width="11.42578125" style="1" customWidth="1"/>
    <col min="254" max="16384" width="52.42578125" style="1"/>
  </cols>
  <sheetData>
    <row r="1" spans="1:17" s="2" customFormat="1" x14ac:dyDescent="0.2">
      <c r="A1" s="73" t="s">
        <v>42</v>
      </c>
      <c r="B1" s="74"/>
      <c r="C1" s="74"/>
      <c r="D1" s="74"/>
      <c r="E1" s="74"/>
      <c r="F1" s="74"/>
      <c r="G1" s="74"/>
      <c r="H1" s="74"/>
      <c r="I1" s="74"/>
      <c r="J1" s="74"/>
      <c r="K1" s="74"/>
      <c r="L1" s="74"/>
      <c r="M1" s="74"/>
      <c r="N1" s="74"/>
      <c r="O1" s="74"/>
      <c r="P1" s="74"/>
      <c r="Q1" s="75"/>
    </row>
    <row r="2" spans="1:17" s="34" customFormat="1" ht="34.5" customHeight="1" x14ac:dyDescent="0.2">
      <c r="A2" s="76" t="s">
        <v>0</v>
      </c>
      <c r="B2" s="76" t="s">
        <v>43</v>
      </c>
      <c r="C2" s="76"/>
      <c r="D2" s="76" t="s">
        <v>44</v>
      </c>
      <c r="E2" s="76"/>
      <c r="F2" s="76"/>
      <c r="G2" s="76" t="s">
        <v>1</v>
      </c>
      <c r="H2" s="76"/>
      <c r="I2" s="76"/>
      <c r="J2" s="76"/>
      <c r="K2" s="76"/>
      <c r="L2" s="76"/>
      <c r="M2" s="76"/>
      <c r="N2" s="76"/>
      <c r="O2" s="76"/>
      <c r="P2" s="76"/>
      <c r="Q2" s="76"/>
    </row>
    <row r="3" spans="1:17" s="34" customFormat="1" ht="63.75" x14ac:dyDescent="0.2">
      <c r="A3" s="76"/>
      <c r="B3" s="35" t="s">
        <v>2</v>
      </c>
      <c r="C3" s="35" t="s">
        <v>45</v>
      </c>
      <c r="D3" s="36" t="s">
        <v>3</v>
      </c>
      <c r="E3" s="36" t="s">
        <v>93</v>
      </c>
      <c r="F3" s="36" t="s">
        <v>4</v>
      </c>
      <c r="G3" s="35" t="s">
        <v>5</v>
      </c>
      <c r="H3" s="35" t="s">
        <v>6</v>
      </c>
      <c r="I3" s="35" t="s">
        <v>7</v>
      </c>
      <c r="J3" s="35" t="s">
        <v>8</v>
      </c>
      <c r="K3" s="35" t="s">
        <v>9</v>
      </c>
      <c r="L3" s="35" t="s">
        <v>10</v>
      </c>
      <c r="M3" s="35" t="s">
        <v>11</v>
      </c>
      <c r="N3" s="35" t="s">
        <v>12</v>
      </c>
      <c r="O3" s="35" t="s">
        <v>13</v>
      </c>
      <c r="P3" s="35" t="s">
        <v>14</v>
      </c>
      <c r="Q3" s="35" t="s">
        <v>15</v>
      </c>
    </row>
    <row r="4" spans="1:17" ht="58.5" customHeight="1" x14ac:dyDescent="0.2">
      <c r="A4" s="47" t="s">
        <v>70</v>
      </c>
      <c r="B4" s="49">
        <v>1</v>
      </c>
      <c r="C4" s="4" t="s">
        <v>95</v>
      </c>
      <c r="D4" s="47" t="s">
        <v>16</v>
      </c>
      <c r="E4" s="47"/>
      <c r="F4" s="47" t="s">
        <v>16</v>
      </c>
      <c r="G4" s="4">
        <v>3</v>
      </c>
      <c r="H4" s="4">
        <v>10</v>
      </c>
      <c r="I4" s="4">
        <f t="shared" ref="I4:I20" si="0">+G4*H4</f>
        <v>30</v>
      </c>
      <c r="J4" s="31">
        <f>(IF(I4=5,8,IF(I4=10,17,IF(I4=15,25,IF(I4=20,33,IF(I4=30,50,IF(I4=40,67,IF(I4=60,100,0))))))))/100</f>
        <v>0.5</v>
      </c>
      <c r="K4" s="4" t="str">
        <f>IF( I4=0,"NULO",IF(I4&lt;=10, "BAJO",IF((OR(15=I4,I4=20)), "MEDIO",IF( (OR(30=I4,I4&lt;=60)),"ALTO","INDETERMINADO"))))</f>
        <v>ALTO</v>
      </c>
      <c r="L4" s="4" t="str">
        <f>IF( I4=0,"NULO",IF(I4=5,"ACEPTABLE", IF(I4=10,"TOLERABLE",  IF((OR(15=I4,I4=20)),"MODERADO", IF((OR(30=I4,I4=40)),"IMPORTANTE", IF(I4=60,"INACEPTABLE","INDETERMINADO"))))))</f>
        <v>IMPORTANTE</v>
      </c>
      <c r="M4" s="4" t="str">
        <f>IF(AND(G4=2,H4=5),$L$85,IF(AND(G4=1,H4=20),$L$88,VLOOKUP(G4*H4/60,$I$82:$L$91,4,0)))</f>
        <v>PREVENIR EL RIESGO                                                                             PROTEGER O MITIGAR EL RIESGO                                                       COMPARTIR O TRANSFERIR EL RIESGO</v>
      </c>
      <c r="N4" s="50" t="s">
        <v>80</v>
      </c>
      <c r="O4" s="69">
        <f>AVERAGE(J4:J14)</f>
        <v>0.32454545454545458</v>
      </c>
      <c r="P4" s="69">
        <f>(COUNT(B4:B14)+COUNTBLANK(B4:B14))/(COUNT($B$4:$B$20)+COUNTBLANK($B$4:$B$20))</f>
        <v>0.6470588235294118</v>
      </c>
      <c r="Q4" s="69">
        <f>+O4*P4</f>
        <v>0.21000000000000002</v>
      </c>
    </row>
    <row r="5" spans="1:17" ht="55.5" customHeight="1" x14ac:dyDescent="0.2">
      <c r="A5" s="48" t="s">
        <v>46</v>
      </c>
      <c r="B5" s="49">
        <v>2</v>
      </c>
      <c r="C5" s="4" t="s">
        <v>48</v>
      </c>
      <c r="D5" s="47" t="s">
        <v>16</v>
      </c>
      <c r="E5" s="47"/>
      <c r="F5" s="47"/>
      <c r="G5" s="4">
        <v>2</v>
      </c>
      <c r="H5" s="4">
        <v>20</v>
      </c>
      <c r="I5" s="4">
        <f t="shared" si="0"/>
        <v>40</v>
      </c>
      <c r="J5" s="31">
        <f t="shared" ref="J5:J20" si="1">(IF(I5=5,8,IF(I5=10,17,IF(I5=15,25,IF(I5=20,33,IF(I5=30,50,IF(I5=40,67,IF(I5=60,100,0))))))))/100</f>
        <v>0.67</v>
      </c>
      <c r="K5" s="4" t="str">
        <f t="shared" ref="K5:K20" si="2">IF( I5=0,"NULO",IF(I5&lt;=10, "BAJO",IF((OR(15=I5,I5=20)), "MEDIO",IF( (OR(30=I5,I5&lt;=60)),"ALTO","INDETERMINADO"))))</f>
        <v>ALTO</v>
      </c>
      <c r="L5" s="4" t="str">
        <f t="shared" ref="L5:L20" si="3">IF( I5=0,"NULO",IF(I5=5,"ACEPTABLE", IF(I5=10,"TOLERABLE",  IF((OR(15=I5,I5=20)),"MODERADO", IF((OR(30=I5,I5=40)),"IMPORTANTE", IF(I5=60,"INACEPTABLE","INDETERMINADO"))))))</f>
        <v>IMPORTANTE</v>
      </c>
      <c r="M5" s="4" t="str">
        <f>IF(AND(G5=2,H5=5),$L$85,IF(AND(G5=1,H5=20),$L$88,VLOOKUP(G5*H5/60,$I$82:$L$91,4,0)))</f>
        <v>EVITAR EL RIESGO                                                                                    PREVENIR EL RIESGO                                                                          PROTEGER O MITIGAR EL RIESGO                                                  COMPARTIR O TRANSFERIR EL RIESGO</v>
      </c>
      <c r="N5" s="50" t="s">
        <v>81</v>
      </c>
      <c r="O5" s="69"/>
      <c r="P5" s="69"/>
      <c r="Q5" s="69"/>
    </row>
    <row r="6" spans="1:17" ht="41.25" customHeight="1" x14ac:dyDescent="0.2">
      <c r="A6" s="77" t="s">
        <v>47</v>
      </c>
      <c r="B6" s="49">
        <v>3</v>
      </c>
      <c r="C6" s="4" t="s">
        <v>82</v>
      </c>
      <c r="D6" s="47" t="s">
        <v>16</v>
      </c>
      <c r="E6" s="47"/>
      <c r="F6" s="47"/>
      <c r="G6" s="4">
        <v>2</v>
      </c>
      <c r="H6" s="4">
        <v>20</v>
      </c>
      <c r="I6" s="4">
        <f t="shared" ref="I6" si="4">+G6*H6</f>
        <v>40</v>
      </c>
      <c r="J6" s="31">
        <f t="shared" ref="J6" si="5">(IF(I6=5,8,IF(I6=10,17,IF(I6=15,25,IF(I6=20,33,IF(I6=30,50,IF(I6=40,67,IF(I6=60,100,0))))))))/100</f>
        <v>0.67</v>
      </c>
      <c r="K6" s="4" t="str">
        <f t="shared" ref="K6" si="6">IF( I6=0,"NULO",IF(I6&lt;=10, "BAJO",IF((OR(15=I6,I6=20)), "MEDIO",IF( (OR(30=I6,I6&lt;=60)),"ALTO","INDETERMINADO"))))</f>
        <v>ALTO</v>
      </c>
      <c r="L6" s="4" t="str">
        <f t="shared" ref="L6" si="7">IF( I6=0,"NULO",IF(I6=5,"ACEPTABLE", IF(I6=10,"TOLERABLE",  IF((OR(15=I6,I6=20)),"MODERADO", IF((OR(30=I6,I6=40)),"IMPORTANTE", IF(I6=60,"INACEPTABLE","INDETERMINADO"))))))</f>
        <v>IMPORTANTE</v>
      </c>
      <c r="M6" s="4" t="str">
        <f t="shared" ref="M6" si="8">IF(AND(G6=2,H6=5),$L$85,IF(AND(G6=1,H6=20),$L$88,VLOOKUP(G6*H6/60,$I$82:$L$91,4,0)))</f>
        <v>EVITAR EL RIESGO                                                                                    PREVENIR EL RIESGO                                                                          PROTEGER O MITIGAR EL RIESGO                                                  COMPARTIR O TRANSFERIR EL RIESGO</v>
      </c>
      <c r="N6" s="3" t="s">
        <v>83</v>
      </c>
      <c r="O6" s="69"/>
      <c r="P6" s="69"/>
      <c r="Q6" s="69"/>
    </row>
    <row r="7" spans="1:17" ht="38.25" x14ac:dyDescent="0.2">
      <c r="A7" s="78"/>
      <c r="B7" s="49">
        <v>4</v>
      </c>
      <c r="C7" s="4" t="s">
        <v>49</v>
      </c>
      <c r="D7" s="47" t="s">
        <v>16</v>
      </c>
      <c r="E7" s="47"/>
      <c r="F7" s="47"/>
      <c r="G7" s="4">
        <v>1</v>
      </c>
      <c r="H7" s="47">
        <v>20</v>
      </c>
      <c r="I7" s="47">
        <f t="shared" si="0"/>
        <v>20</v>
      </c>
      <c r="J7" s="32">
        <f t="shared" si="1"/>
        <v>0.33</v>
      </c>
      <c r="K7" s="6" t="str">
        <f t="shared" si="2"/>
        <v>MEDIO</v>
      </c>
      <c r="L7" s="6" t="str">
        <f t="shared" si="3"/>
        <v>MODERADO</v>
      </c>
      <c r="M7" s="4" t="str">
        <f t="shared" ref="M7:M20" si="9">IF(AND(G7=2,H7=5),$L$85,IF(AND(G7=1,H7=20),$L$88,VLOOKUP(G7*H7/60,$I$82:$L$91,4,0)))</f>
        <v>PROTEGER O MITIGAR EL RIESGO                                                     COMPARTIR O TRANSFERIR EL RIESGO</v>
      </c>
      <c r="N7" s="50" t="s">
        <v>84</v>
      </c>
      <c r="O7" s="69"/>
      <c r="P7" s="69"/>
      <c r="Q7" s="69"/>
    </row>
    <row r="8" spans="1:17" ht="89.25" x14ac:dyDescent="0.2">
      <c r="A8" s="78"/>
      <c r="B8" s="49">
        <v>5</v>
      </c>
      <c r="C8" s="4" t="s">
        <v>91</v>
      </c>
      <c r="D8" s="47" t="s">
        <v>16</v>
      </c>
      <c r="E8" s="47"/>
      <c r="F8" s="47" t="s">
        <v>16</v>
      </c>
      <c r="G8" s="47">
        <v>1</v>
      </c>
      <c r="H8" s="47">
        <v>20</v>
      </c>
      <c r="I8" s="47">
        <f t="shared" si="0"/>
        <v>20</v>
      </c>
      <c r="J8" s="32">
        <f t="shared" si="1"/>
        <v>0.33</v>
      </c>
      <c r="K8" s="6" t="str">
        <f t="shared" si="2"/>
        <v>MEDIO</v>
      </c>
      <c r="L8" s="6" t="str">
        <f t="shared" si="3"/>
        <v>MODERADO</v>
      </c>
      <c r="M8" s="4" t="str">
        <f t="shared" si="9"/>
        <v>PROTEGER O MITIGAR EL RIESGO                                                     COMPARTIR O TRANSFERIR EL RIESGO</v>
      </c>
      <c r="N8" s="50" t="s">
        <v>88</v>
      </c>
      <c r="O8" s="69"/>
      <c r="P8" s="69"/>
      <c r="Q8" s="69"/>
    </row>
    <row r="9" spans="1:17" ht="25.5" x14ac:dyDescent="0.2">
      <c r="A9" s="78"/>
      <c r="B9" s="49">
        <v>6</v>
      </c>
      <c r="C9" s="4" t="s">
        <v>50</v>
      </c>
      <c r="D9" s="47" t="s">
        <v>16</v>
      </c>
      <c r="E9" s="47"/>
      <c r="F9" s="47"/>
      <c r="G9" s="47">
        <v>1</v>
      </c>
      <c r="H9" s="47">
        <v>5</v>
      </c>
      <c r="I9" s="47">
        <f t="shared" si="0"/>
        <v>5</v>
      </c>
      <c r="J9" s="32">
        <f t="shared" si="1"/>
        <v>0.08</v>
      </c>
      <c r="K9" s="47" t="str">
        <f t="shared" si="2"/>
        <v>BAJO</v>
      </c>
      <c r="L9" s="47" t="str">
        <f t="shared" si="3"/>
        <v>ACEPTABLE</v>
      </c>
      <c r="M9" s="4" t="str">
        <f t="shared" si="9"/>
        <v>ASUMIR EL RIESGO</v>
      </c>
      <c r="N9" s="5" t="s">
        <v>71</v>
      </c>
      <c r="O9" s="69"/>
      <c r="P9" s="69"/>
      <c r="Q9" s="69"/>
    </row>
    <row r="10" spans="1:17" ht="38.25" x14ac:dyDescent="0.2">
      <c r="A10" s="78"/>
      <c r="B10" s="49">
        <v>7</v>
      </c>
      <c r="C10" s="4" t="s">
        <v>51</v>
      </c>
      <c r="D10" s="47" t="s">
        <v>16</v>
      </c>
      <c r="E10" s="47"/>
      <c r="F10" s="47"/>
      <c r="G10" s="47">
        <v>1</v>
      </c>
      <c r="H10" s="47">
        <v>5</v>
      </c>
      <c r="I10" s="47">
        <f t="shared" si="0"/>
        <v>5</v>
      </c>
      <c r="J10" s="32">
        <f t="shared" ref="J10:J17" si="10">(IF(I10=5,8,IF(I10=10,17,IF(I10=15,25,IF(I10=20,33,IF(I10=30,50,IF(I10=40,67,IF(I10=60,100,0))))))))/100</f>
        <v>0.08</v>
      </c>
      <c r="K10" s="47" t="str">
        <f t="shared" ref="K10:K17" si="11">IF( I10=0,"NULO",IF(I10&lt;=10, "BAJO",IF((OR(15=I10,I10=20)), "MEDIO",IF( (OR(30=I10,I10&lt;=60)),"ALTO","INDETERMINADO"))))</f>
        <v>BAJO</v>
      </c>
      <c r="L10" s="47" t="str">
        <f t="shared" ref="L10:L17" si="12">IF( I10=0,"NULO",IF(I10=5,"ACEPTABLE", IF(I10=10,"TOLERABLE",  IF((OR(15=I10,I10=20)),"MODERADO", IF((OR(30=I10,I10=40)),"IMPORTANTE", IF(I10=60,"INACEPTABLE","INDETERMINADO"))))))</f>
        <v>ACEPTABLE</v>
      </c>
      <c r="M10" s="4" t="str">
        <f t="shared" si="9"/>
        <v>ASUMIR EL RIESGO</v>
      </c>
      <c r="N10" s="50" t="s">
        <v>72</v>
      </c>
      <c r="O10" s="69"/>
      <c r="P10" s="69"/>
      <c r="Q10" s="69"/>
    </row>
    <row r="11" spans="1:17" ht="89.25" x14ac:dyDescent="0.2">
      <c r="A11" s="79"/>
      <c r="B11" s="49">
        <v>8</v>
      </c>
      <c r="C11" s="4" t="s">
        <v>85</v>
      </c>
      <c r="D11" s="47" t="s">
        <v>16</v>
      </c>
      <c r="E11" s="47" t="s">
        <v>16</v>
      </c>
      <c r="F11" s="47"/>
      <c r="G11" s="47">
        <v>1</v>
      </c>
      <c r="H11" s="47">
        <v>10</v>
      </c>
      <c r="I11" s="47">
        <f t="shared" si="0"/>
        <v>10</v>
      </c>
      <c r="J11" s="32">
        <f t="shared" si="10"/>
        <v>0.17</v>
      </c>
      <c r="K11" s="47" t="str">
        <f t="shared" si="11"/>
        <v>BAJO</v>
      </c>
      <c r="L11" s="47" t="str">
        <f t="shared" si="12"/>
        <v>TOLERABLE</v>
      </c>
      <c r="M11" s="4" t="str">
        <f t="shared" si="9"/>
        <v>PROTEGER O MITIGAR EL RIESGO                                                       COMPARTIR O TRANSFERIR EL RIESGO</v>
      </c>
      <c r="N11" s="7" t="s">
        <v>94</v>
      </c>
      <c r="O11" s="69"/>
      <c r="P11" s="69"/>
      <c r="Q11" s="69"/>
    </row>
    <row r="12" spans="1:17" ht="63.75" x14ac:dyDescent="0.2">
      <c r="A12" s="71" t="s">
        <v>53</v>
      </c>
      <c r="B12" s="49">
        <v>9</v>
      </c>
      <c r="C12" s="4" t="s">
        <v>52</v>
      </c>
      <c r="D12" s="47" t="s">
        <v>16</v>
      </c>
      <c r="E12" s="47"/>
      <c r="F12" s="47" t="s">
        <v>16</v>
      </c>
      <c r="G12" s="47">
        <v>1</v>
      </c>
      <c r="H12" s="47">
        <v>20</v>
      </c>
      <c r="I12" s="47">
        <f t="shared" si="0"/>
        <v>20</v>
      </c>
      <c r="J12" s="32">
        <f t="shared" si="10"/>
        <v>0.33</v>
      </c>
      <c r="K12" s="47" t="str">
        <f t="shared" si="11"/>
        <v>MEDIO</v>
      </c>
      <c r="L12" s="47" t="str">
        <f t="shared" si="12"/>
        <v>MODERADO</v>
      </c>
      <c r="M12" s="4" t="str">
        <f t="shared" si="9"/>
        <v>PROTEGER O MITIGAR EL RIESGO                                                     COMPARTIR O TRANSFERIR EL RIESGO</v>
      </c>
      <c r="N12" s="50" t="s">
        <v>86</v>
      </c>
      <c r="O12" s="69"/>
      <c r="P12" s="69"/>
      <c r="Q12" s="69"/>
    </row>
    <row r="13" spans="1:17" ht="60" customHeight="1" x14ac:dyDescent="0.2">
      <c r="A13" s="71"/>
      <c r="B13" s="49">
        <v>10</v>
      </c>
      <c r="C13" s="4" t="s">
        <v>54</v>
      </c>
      <c r="D13" s="47"/>
      <c r="E13" s="47"/>
      <c r="F13" s="47" t="s">
        <v>16</v>
      </c>
      <c r="G13" s="4">
        <v>1</v>
      </c>
      <c r="H13" s="47">
        <v>5</v>
      </c>
      <c r="I13" s="47">
        <f t="shared" si="0"/>
        <v>5</v>
      </c>
      <c r="J13" s="32">
        <f t="shared" si="10"/>
        <v>0.08</v>
      </c>
      <c r="K13" s="6" t="str">
        <f t="shared" si="11"/>
        <v>BAJO</v>
      </c>
      <c r="L13" s="6" t="str">
        <f t="shared" si="12"/>
        <v>ACEPTABLE</v>
      </c>
      <c r="M13" s="4" t="str">
        <f t="shared" si="9"/>
        <v>ASUMIR EL RIESGO</v>
      </c>
      <c r="N13" s="50" t="s">
        <v>73</v>
      </c>
      <c r="O13" s="69"/>
      <c r="P13" s="69"/>
      <c r="Q13" s="69"/>
    </row>
    <row r="14" spans="1:17" s="37" customFormat="1" ht="25.5" x14ac:dyDescent="0.2">
      <c r="A14" s="71"/>
      <c r="B14" s="49">
        <v>11</v>
      </c>
      <c r="C14" s="4" t="s">
        <v>55</v>
      </c>
      <c r="D14" s="47" t="s">
        <v>16</v>
      </c>
      <c r="E14" s="47"/>
      <c r="F14" s="47" t="s">
        <v>16</v>
      </c>
      <c r="G14" s="4">
        <v>1</v>
      </c>
      <c r="H14" s="47">
        <v>20</v>
      </c>
      <c r="I14" s="47">
        <f t="shared" si="0"/>
        <v>20</v>
      </c>
      <c r="J14" s="32">
        <f t="shared" si="10"/>
        <v>0.33</v>
      </c>
      <c r="K14" s="6" t="str">
        <f t="shared" si="11"/>
        <v>MEDIO</v>
      </c>
      <c r="L14" s="6" t="str">
        <f t="shared" si="12"/>
        <v>MODERADO</v>
      </c>
      <c r="M14" s="4" t="str">
        <f t="shared" si="9"/>
        <v>PROTEGER O MITIGAR EL RIESGO                                                     COMPARTIR O TRANSFERIR EL RIESGO</v>
      </c>
      <c r="N14" s="52" t="s">
        <v>89</v>
      </c>
      <c r="O14" s="69"/>
      <c r="P14" s="69"/>
      <c r="Q14" s="69"/>
    </row>
    <row r="15" spans="1:17" ht="38.25" x14ac:dyDescent="0.2">
      <c r="A15" s="71"/>
      <c r="B15" s="49">
        <v>12</v>
      </c>
      <c r="C15" s="4" t="s">
        <v>56</v>
      </c>
      <c r="D15" s="47" t="s">
        <v>16</v>
      </c>
      <c r="E15" s="47" t="s">
        <v>16</v>
      </c>
      <c r="F15" s="47" t="s">
        <v>16</v>
      </c>
      <c r="G15" s="47">
        <v>1</v>
      </c>
      <c r="H15" s="47">
        <v>5</v>
      </c>
      <c r="I15" s="47">
        <f t="shared" si="0"/>
        <v>5</v>
      </c>
      <c r="J15" s="32">
        <f t="shared" si="10"/>
        <v>0.08</v>
      </c>
      <c r="K15" s="6" t="str">
        <f t="shared" si="11"/>
        <v>BAJO</v>
      </c>
      <c r="L15" s="6" t="str">
        <f t="shared" si="12"/>
        <v>ACEPTABLE</v>
      </c>
      <c r="M15" s="4" t="str">
        <f t="shared" si="9"/>
        <v>ASUMIR EL RIESGO</v>
      </c>
      <c r="N15" s="5" t="s">
        <v>74</v>
      </c>
      <c r="O15" s="8">
        <f>+J15</f>
        <v>0.08</v>
      </c>
      <c r="P15" s="8">
        <f>+O15/COUNT(B4:B20)</f>
        <v>4.7058823529411769E-3</v>
      </c>
      <c r="Q15" s="8">
        <f>+P15*O15</f>
        <v>3.7647058823529414E-4</v>
      </c>
    </row>
    <row r="16" spans="1:17" ht="38.25" x14ac:dyDescent="0.2">
      <c r="A16" s="71" t="s">
        <v>64</v>
      </c>
      <c r="B16" s="49">
        <v>13</v>
      </c>
      <c r="C16" s="4" t="s">
        <v>87</v>
      </c>
      <c r="D16" s="47" t="s">
        <v>16</v>
      </c>
      <c r="E16" s="47" t="s">
        <v>16</v>
      </c>
      <c r="F16" s="47"/>
      <c r="G16" s="47">
        <v>1</v>
      </c>
      <c r="H16" s="47">
        <v>10</v>
      </c>
      <c r="I16" s="47">
        <f t="shared" si="0"/>
        <v>10</v>
      </c>
      <c r="J16" s="32">
        <f t="shared" si="10"/>
        <v>0.17</v>
      </c>
      <c r="K16" s="6" t="str">
        <f t="shared" si="11"/>
        <v>BAJO</v>
      </c>
      <c r="L16" s="6" t="str">
        <f t="shared" si="12"/>
        <v>TOLERABLE</v>
      </c>
      <c r="M16" s="4" t="str">
        <f t="shared" si="9"/>
        <v>PROTEGER O MITIGAR EL RIESGO                                                       COMPARTIR O TRANSFERIR EL RIESGO</v>
      </c>
      <c r="N16" s="51" t="s">
        <v>92</v>
      </c>
      <c r="O16" s="69">
        <f>AVERAGE(J16:J17)</f>
        <v>0.17</v>
      </c>
      <c r="P16" s="69">
        <f>(COUNT(B16:B17)/COUNT(B4:B20))</f>
        <v>0.11764705882352941</v>
      </c>
      <c r="Q16" s="69">
        <f>+P16*O16</f>
        <v>0.02</v>
      </c>
    </row>
    <row r="17" spans="1:17" ht="38.25" x14ac:dyDescent="0.2">
      <c r="A17" s="71"/>
      <c r="B17" s="49">
        <v>14</v>
      </c>
      <c r="C17" s="4" t="s">
        <v>57</v>
      </c>
      <c r="D17" s="47" t="s">
        <v>16</v>
      </c>
      <c r="E17" s="47"/>
      <c r="F17" s="47" t="s">
        <v>16</v>
      </c>
      <c r="G17" s="47">
        <v>1</v>
      </c>
      <c r="H17" s="47">
        <v>10</v>
      </c>
      <c r="I17" s="47">
        <f t="shared" si="0"/>
        <v>10</v>
      </c>
      <c r="J17" s="32">
        <f t="shared" si="10"/>
        <v>0.17</v>
      </c>
      <c r="K17" s="6" t="str">
        <f t="shared" si="11"/>
        <v>BAJO</v>
      </c>
      <c r="L17" s="6" t="str">
        <f t="shared" si="12"/>
        <v>TOLERABLE</v>
      </c>
      <c r="M17" s="4" t="str">
        <f t="shared" si="9"/>
        <v>PROTEGER O MITIGAR EL RIESGO                                                       COMPARTIR O TRANSFERIR EL RIESGO</v>
      </c>
      <c r="N17" s="50" t="s">
        <v>75</v>
      </c>
      <c r="O17" s="69"/>
      <c r="P17" s="69"/>
      <c r="Q17" s="69"/>
    </row>
    <row r="18" spans="1:17" ht="51" x14ac:dyDescent="0.2">
      <c r="A18" s="71"/>
      <c r="B18" s="49">
        <v>15</v>
      </c>
      <c r="C18" s="4" t="s">
        <v>58</v>
      </c>
      <c r="D18" s="47" t="s">
        <v>16</v>
      </c>
      <c r="E18" s="47"/>
      <c r="F18" s="47"/>
      <c r="G18" s="4">
        <v>2</v>
      </c>
      <c r="H18" s="47">
        <v>10</v>
      </c>
      <c r="I18" s="47">
        <f t="shared" si="0"/>
        <v>20</v>
      </c>
      <c r="J18" s="32">
        <f t="shared" si="1"/>
        <v>0.33</v>
      </c>
      <c r="K18" s="6" t="str">
        <f t="shared" si="2"/>
        <v>MEDIO</v>
      </c>
      <c r="L18" s="6" t="str">
        <f t="shared" si="3"/>
        <v>MODERADO</v>
      </c>
      <c r="M18" s="6" t="str">
        <f t="shared" si="9"/>
        <v>PREVENIR EL RIESGO                                                                          PROTEGER O MITIGAR EL RIESGO                                                           COMPARTIR O TRANSFERIR EL RIESGO</v>
      </c>
      <c r="N18" s="50" t="s">
        <v>76</v>
      </c>
      <c r="O18" s="69"/>
      <c r="P18" s="69"/>
      <c r="Q18" s="69"/>
    </row>
    <row r="19" spans="1:17" ht="45" customHeight="1" x14ac:dyDescent="0.2">
      <c r="A19" s="71"/>
      <c r="B19" s="49">
        <v>16</v>
      </c>
      <c r="C19" s="4" t="s">
        <v>59</v>
      </c>
      <c r="D19" s="47" t="s">
        <v>16</v>
      </c>
      <c r="E19" s="47"/>
      <c r="F19" s="47"/>
      <c r="G19" s="4">
        <v>1</v>
      </c>
      <c r="H19" s="47">
        <v>10</v>
      </c>
      <c r="I19" s="47">
        <f t="shared" si="0"/>
        <v>10</v>
      </c>
      <c r="J19" s="32">
        <f t="shared" si="1"/>
        <v>0.17</v>
      </c>
      <c r="K19" s="6" t="str">
        <f t="shared" si="2"/>
        <v>BAJO</v>
      </c>
      <c r="L19" s="6" t="str">
        <f t="shared" si="3"/>
        <v>TOLERABLE</v>
      </c>
      <c r="M19" s="6" t="str">
        <f t="shared" si="9"/>
        <v>PROTEGER O MITIGAR EL RIESGO                                                       COMPARTIR O TRANSFERIR EL RIESGO</v>
      </c>
      <c r="N19" s="50" t="s">
        <v>77</v>
      </c>
      <c r="O19" s="69"/>
      <c r="P19" s="69"/>
      <c r="Q19" s="69"/>
    </row>
    <row r="20" spans="1:17" ht="25.5" x14ac:dyDescent="0.2">
      <c r="A20" s="72" t="s">
        <v>65</v>
      </c>
      <c r="B20" s="49">
        <v>17</v>
      </c>
      <c r="C20" s="4" t="s">
        <v>60</v>
      </c>
      <c r="D20" s="47" t="s">
        <v>16</v>
      </c>
      <c r="E20" s="47"/>
      <c r="F20" s="47"/>
      <c r="G20" s="4">
        <v>1</v>
      </c>
      <c r="H20" s="47">
        <v>5</v>
      </c>
      <c r="I20" s="47">
        <f t="shared" si="0"/>
        <v>5</v>
      </c>
      <c r="J20" s="32">
        <f t="shared" si="1"/>
        <v>0.08</v>
      </c>
      <c r="K20" s="6" t="str">
        <f t="shared" si="2"/>
        <v>BAJO</v>
      </c>
      <c r="L20" s="6" t="str">
        <f t="shared" si="3"/>
        <v>ACEPTABLE</v>
      </c>
      <c r="M20" s="4" t="str">
        <f t="shared" si="9"/>
        <v>ASUMIR EL RIESGO</v>
      </c>
      <c r="N20" s="5" t="s">
        <v>78</v>
      </c>
      <c r="O20" s="8">
        <f>AVERAGE(J20:J20)</f>
        <v>0.08</v>
      </c>
      <c r="P20" s="8">
        <f>(COUNT(B20:B20)/COUNT(B4:B20))</f>
        <v>5.8823529411764705E-2</v>
      </c>
      <c r="Q20" s="8">
        <f>+P20*O20</f>
        <v>4.7058823529411769E-3</v>
      </c>
    </row>
    <row r="21" spans="1:17" ht="15" customHeight="1" x14ac:dyDescent="0.2">
      <c r="A21" s="72"/>
      <c r="B21" s="49">
        <v>18</v>
      </c>
      <c r="C21" s="4" t="s">
        <v>61</v>
      </c>
      <c r="D21" s="47" t="s">
        <v>16</v>
      </c>
      <c r="E21" s="47"/>
      <c r="F21" s="47"/>
      <c r="G21" s="4">
        <v>1</v>
      </c>
      <c r="H21" s="47">
        <v>5</v>
      </c>
      <c r="I21" s="47">
        <f t="shared" ref="I21:I25" si="13">+G21*H21</f>
        <v>5</v>
      </c>
      <c r="J21" s="32">
        <f t="shared" ref="J21:J25" si="14">(IF(I21=5,8,IF(I21=10,17,IF(I21=15,25,IF(I21=20,33,IF(I21=30,50,IF(I21=40,67,IF(I21=60,100,0))))))))/100</f>
        <v>0.08</v>
      </c>
      <c r="K21" s="6" t="str">
        <f t="shared" ref="K21:K25" si="15">IF( I21=0,"NULO",IF(I21&lt;=10, "BAJO",IF((OR(15=I21,I21=20)), "MEDIO",IF( (OR(30=I21,I21&lt;=60)),"ALTO","INDETERMINADO"))))</f>
        <v>BAJO</v>
      </c>
      <c r="L21" s="6" t="str">
        <f t="shared" ref="L21" si="16">IF( J21=0,"NULO",IF(J21&lt;=10, "BAJO",IF((OR(15=J21,J21=20)), "MEDIO",IF( (OR(30=J21,J21&lt;=60)),"ALTO","INDETERMINADO"))))</f>
        <v>BAJO</v>
      </c>
      <c r="M21" s="4" t="str">
        <f t="shared" ref="M21" si="17">IF( J21=0,"NULO",IF(J21=5,"ACEPTABLE", IF(J21=10,"TOLERABLE",  IF((OR(15=J21,J21=20)),"MODERADO", IF((OR(30=J21,J21=40)),"IMPORTANTE", IF(J21=60,"INACEPTABLE","INDETERMINADO"))))))</f>
        <v>INDETERMINADO</v>
      </c>
      <c r="N21" s="5" t="s">
        <v>78</v>
      </c>
      <c r="O21" s="17"/>
      <c r="P21" s="17"/>
      <c r="Q21" s="17"/>
    </row>
    <row r="22" spans="1:17" s="33" customFormat="1" x14ac:dyDescent="0.2">
      <c r="A22" s="72" t="s">
        <v>66</v>
      </c>
      <c r="B22" s="49">
        <v>19</v>
      </c>
      <c r="C22" s="4" t="s">
        <v>62</v>
      </c>
      <c r="D22" s="47" t="s">
        <v>16</v>
      </c>
      <c r="E22" s="47"/>
      <c r="F22" s="47"/>
      <c r="G22" s="4">
        <v>1</v>
      </c>
      <c r="H22" s="47">
        <v>5</v>
      </c>
      <c r="I22" s="47">
        <f t="shared" si="13"/>
        <v>5</v>
      </c>
      <c r="J22" s="32">
        <f t="shared" si="14"/>
        <v>0.08</v>
      </c>
      <c r="K22" s="6" t="str">
        <f t="shared" si="15"/>
        <v>BAJO</v>
      </c>
      <c r="L22" s="6"/>
      <c r="M22" s="4"/>
      <c r="N22" s="5" t="s">
        <v>78</v>
      </c>
      <c r="O22" s="8"/>
      <c r="P22" s="8"/>
      <c r="Q22" s="8"/>
    </row>
    <row r="23" spans="1:17" s="33" customFormat="1" ht="19.5" customHeight="1" x14ac:dyDescent="0.2">
      <c r="A23" s="72"/>
      <c r="B23" s="49">
        <v>20</v>
      </c>
      <c r="C23" s="4" t="s">
        <v>63</v>
      </c>
      <c r="D23" s="47" t="s">
        <v>16</v>
      </c>
      <c r="E23" s="47"/>
      <c r="F23" s="47"/>
      <c r="G23" s="4">
        <v>1</v>
      </c>
      <c r="H23" s="47">
        <v>5</v>
      </c>
      <c r="I23" s="47">
        <f t="shared" si="13"/>
        <v>5</v>
      </c>
      <c r="J23" s="32">
        <f t="shared" si="14"/>
        <v>0.08</v>
      </c>
      <c r="K23" s="6" t="str">
        <f t="shared" si="15"/>
        <v>BAJO</v>
      </c>
      <c r="L23" s="6"/>
      <c r="M23" s="4"/>
      <c r="N23" s="5" t="s">
        <v>78</v>
      </c>
      <c r="O23" s="8"/>
      <c r="P23" s="8"/>
      <c r="Q23" s="8"/>
    </row>
    <row r="24" spans="1:17" s="33" customFormat="1" ht="29.25" customHeight="1" x14ac:dyDescent="0.2">
      <c r="A24" s="72" t="s">
        <v>67</v>
      </c>
      <c r="B24" s="49">
        <v>21</v>
      </c>
      <c r="C24" s="4" t="s">
        <v>68</v>
      </c>
      <c r="D24" s="47" t="s">
        <v>16</v>
      </c>
      <c r="E24" s="47"/>
      <c r="F24" s="47"/>
      <c r="G24" s="4">
        <v>1</v>
      </c>
      <c r="H24" s="47">
        <v>10</v>
      </c>
      <c r="I24" s="47">
        <f t="shared" si="13"/>
        <v>10</v>
      </c>
      <c r="J24" s="32">
        <f t="shared" si="14"/>
        <v>0.17</v>
      </c>
      <c r="K24" s="6" t="str">
        <f t="shared" si="15"/>
        <v>BAJO</v>
      </c>
      <c r="L24" s="6"/>
      <c r="M24" s="4"/>
      <c r="N24" s="5" t="s">
        <v>79</v>
      </c>
      <c r="O24" s="8"/>
      <c r="P24" s="8"/>
      <c r="Q24" s="8"/>
    </row>
    <row r="25" spans="1:17" s="33" customFormat="1" ht="72.75" customHeight="1" x14ac:dyDescent="0.2">
      <c r="A25" s="72"/>
      <c r="B25" s="49">
        <v>22</v>
      </c>
      <c r="C25" s="4" t="s">
        <v>69</v>
      </c>
      <c r="D25" s="47" t="s">
        <v>16</v>
      </c>
      <c r="E25" s="47"/>
      <c r="F25" s="47"/>
      <c r="G25" s="4">
        <v>1</v>
      </c>
      <c r="H25" s="47">
        <v>5</v>
      </c>
      <c r="I25" s="47">
        <f t="shared" si="13"/>
        <v>5</v>
      </c>
      <c r="J25" s="32">
        <f t="shared" si="14"/>
        <v>0.08</v>
      </c>
      <c r="K25" s="6" t="str">
        <f t="shared" si="15"/>
        <v>BAJO</v>
      </c>
      <c r="L25" s="6"/>
      <c r="M25" s="4"/>
      <c r="N25" s="5" t="s">
        <v>90</v>
      </c>
      <c r="O25" s="8"/>
      <c r="P25" s="8"/>
      <c r="Q25" s="8"/>
    </row>
    <row r="26" spans="1:17" ht="19.5" hidden="1" customHeight="1" x14ac:dyDescent="0.2">
      <c r="A26" s="40"/>
      <c r="B26" s="41"/>
      <c r="C26" s="42"/>
      <c r="D26" s="43"/>
      <c r="E26" s="43"/>
      <c r="F26" s="43"/>
      <c r="G26" s="42"/>
      <c r="H26" s="43"/>
      <c r="I26" s="43"/>
      <c r="J26" s="44"/>
      <c r="K26" s="45"/>
      <c r="L26" s="45"/>
      <c r="M26" s="42"/>
      <c r="N26" s="46"/>
      <c r="O26" s="9"/>
      <c r="P26" s="9"/>
      <c r="Q26" s="9"/>
    </row>
    <row r="27" spans="1:17" ht="19.5" hidden="1" customHeight="1" x14ac:dyDescent="0.2">
      <c r="A27" s="10"/>
      <c r="B27" s="11"/>
      <c r="C27" s="13"/>
      <c r="D27" s="12"/>
      <c r="E27" s="12"/>
      <c r="F27" s="12"/>
      <c r="G27" s="13"/>
      <c r="H27" s="12"/>
      <c r="I27" s="12"/>
      <c r="J27" s="14"/>
      <c r="K27" s="15"/>
      <c r="L27" s="15"/>
      <c r="M27" s="13"/>
      <c r="N27" s="16"/>
      <c r="O27" s="17"/>
      <c r="P27" s="17"/>
      <c r="Q27" s="17"/>
    </row>
    <row r="28" spans="1:17" ht="19.5" hidden="1" customHeight="1" x14ac:dyDescent="0.2">
      <c r="A28" s="10"/>
      <c r="B28" s="11"/>
      <c r="C28" s="13"/>
      <c r="D28" s="12"/>
      <c r="E28" s="12"/>
      <c r="F28" s="12"/>
      <c r="G28" s="13"/>
      <c r="H28" s="12"/>
      <c r="I28" s="12"/>
      <c r="J28" s="14"/>
      <c r="K28" s="15"/>
      <c r="L28" s="15"/>
      <c r="M28" s="13"/>
      <c r="N28" s="16"/>
      <c r="O28" s="17"/>
      <c r="P28" s="17"/>
      <c r="Q28" s="17"/>
    </row>
    <row r="29" spans="1:17" ht="19.5" hidden="1" customHeight="1" x14ac:dyDescent="0.2">
      <c r="A29" s="10"/>
      <c r="B29" s="11"/>
      <c r="C29" s="13"/>
      <c r="D29" s="12"/>
      <c r="E29" s="12"/>
      <c r="F29" s="12"/>
      <c r="G29" s="13"/>
      <c r="H29" s="12"/>
      <c r="I29" s="12"/>
      <c r="J29" s="14"/>
      <c r="K29" s="15"/>
      <c r="L29" s="15"/>
      <c r="M29" s="13"/>
      <c r="N29" s="16"/>
      <c r="O29" s="17"/>
      <c r="P29" s="17"/>
      <c r="Q29" s="17"/>
    </row>
    <row r="30" spans="1:17" ht="19.5" hidden="1" customHeight="1" x14ac:dyDescent="0.2">
      <c r="A30" s="10"/>
      <c r="B30" s="11"/>
      <c r="C30" s="13"/>
      <c r="D30" s="12"/>
      <c r="E30" s="12"/>
      <c r="F30" s="12"/>
      <c r="G30" s="13"/>
      <c r="H30" s="12"/>
      <c r="I30" s="12"/>
      <c r="J30" s="14"/>
      <c r="K30" s="15"/>
      <c r="L30" s="15"/>
      <c r="M30" s="13"/>
      <c r="N30" s="16"/>
      <c r="O30" s="17"/>
      <c r="P30" s="17"/>
      <c r="Q30" s="17"/>
    </row>
    <row r="31" spans="1:17" ht="19.5" hidden="1" customHeight="1" x14ac:dyDescent="0.2">
      <c r="A31" s="10"/>
      <c r="B31" s="11"/>
      <c r="C31" s="13"/>
      <c r="D31" s="12"/>
      <c r="E31" s="12"/>
      <c r="F31" s="12"/>
      <c r="G31" s="13"/>
      <c r="H31" s="12"/>
      <c r="I31" s="12"/>
      <c r="J31" s="14"/>
      <c r="K31" s="15"/>
      <c r="L31" s="15"/>
      <c r="M31" s="13"/>
      <c r="N31" s="16"/>
      <c r="O31" s="17"/>
      <c r="P31" s="17"/>
      <c r="Q31" s="17"/>
    </row>
    <row r="32" spans="1:17" ht="19.5" hidden="1" customHeight="1" x14ac:dyDescent="0.2">
      <c r="A32" s="10"/>
      <c r="B32" s="11"/>
      <c r="C32" s="13"/>
      <c r="D32" s="12"/>
      <c r="E32" s="12"/>
      <c r="F32" s="12"/>
      <c r="G32" s="13"/>
      <c r="H32" s="12"/>
      <c r="I32" s="12"/>
      <c r="J32" s="14"/>
      <c r="K32" s="15"/>
      <c r="L32" s="15"/>
      <c r="M32" s="13"/>
      <c r="N32" s="16"/>
      <c r="O32" s="17"/>
      <c r="P32" s="17"/>
      <c r="Q32" s="17"/>
    </row>
    <row r="33" spans="1:17" ht="19.5" hidden="1" customHeight="1" x14ac:dyDescent="0.2">
      <c r="A33" s="10"/>
      <c r="B33" s="11"/>
      <c r="C33" s="13"/>
      <c r="D33" s="12"/>
      <c r="E33" s="12"/>
      <c r="F33" s="12"/>
      <c r="G33" s="13"/>
      <c r="H33" s="12"/>
      <c r="I33" s="12"/>
      <c r="J33" s="14"/>
      <c r="K33" s="15"/>
      <c r="L33" s="15"/>
      <c r="M33" s="13"/>
      <c r="N33" s="16"/>
      <c r="O33" s="17"/>
      <c r="P33" s="17"/>
      <c r="Q33" s="17"/>
    </row>
    <row r="34" spans="1:17" ht="19.5" hidden="1" customHeight="1" x14ac:dyDescent="0.2">
      <c r="A34" s="10"/>
      <c r="B34" s="11"/>
      <c r="C34" s="13"/>
      <c r="D34" s="12"/>
      <c r="E34" s="12"/>
      <c r="F34" s="12"/>
      <c r="G34" s="13"/>
      <c r="H34" s="12"/>
      <c r="I34" s="12"/>
      <c r="J34" s="14"/>
      <c r="K34" s="15"/>
      <c r="L34" s="15"/>
      <c r="M34" s="13"/>
      <c r="N34" s="16"/>
      <c r="O34" s="17"/>
      <c r="P34" s="17"/>
      <c r="Q34" s="17"/>
    </row>
    <row r="35" spans="1:17" ht="37.5" hidden="1" customHeight="1" x14ac:dyDescent="0.2">
      <c r="A35" s="10"/>
      <c r="B35" s="11"/>
      <c r="C35" s="13"/>
      <c r="D35" s="12"/>
      <c r="E35" s="12"/>
      <c r="F35" s="12"/>
      <c r="G35" s="13"/>
      <c r="H35" s="12"/>
      <c r="I35" s="12"/>
      <c r="J35" s="14"/>
      <c r="K35" s="15"/>
      <c r="L35" s="15"/>
      <c r="M35" s="13"/>
      <c r="N35" s="16"/>
      <c r="O35" s="17"/>
      <c r="P35" s="17"/>
      <c r="Q35" s="17"/>
    </row>
    <row r="36" spans="1:17" ht="37.5" hidden="1" customHeight="1" x14ac:dyDescent="0.2">
      <c r="A36" s="10"/>
      <c r="B36" s="11"/>
      <c r="C36" s="13"/>
      <c r="D36" s="12"/>
      <c r="E36" s="12"/>
      <c r="F36" s="12"/>
      <c r="G36" s="13"/>
      <c r="H36" s="12"/>
      <c r="I36" s="12"/>
      <c r="J36" s="14"/>
      <c r="K36" s="15"/>
      <c r="L36" s="15"/>
      <c r="M36" s="13"/>
      <c r="N36" s="16"/>
      <c r="O36" s="17"/>
      <c r="P36" s="17"/>
      <c r="Q36" s="17"/>
    </row>
    <row r="37" spans="1:17" ht="37.5" hidden="1" customHeight="1" x14ac:dyDescent="0.2">
      <c r="A37" s="10"/>
      <c r="B37" s="11"/>
      <c r="C37" s="13"/>
      <c r="D37" s="12"/>
      <c r="E37" s="12"/>
      <c r="F37" s="12"/>
      <c r="G37" s="13"/>
      <c r="H37" s="12"/>
      <c r="I37" s="12"/>
      <c r="J37" s="14"/>
      <c r="K37" s="15"/>
      <c r="L37" s="15"/>
      <c r="M37" s="13"/>
      <c r="N37" s="16"/>
      <c r="O37" s="17"/>
      <c r="P37" s="17"/>
      <c r="Q37" s="17"/>
    </row>
    <row r="38" spans="1:17" ht="37.5" hidden="1" customHeight="1" x14ac:dyDescent="0.2">
      <c r="A38" s="10"/>
      <c r="B38" s="11"/>
      <c r="C38" s="13"/>
      <c r="D38" s="12"/>
      <c r="E38" s="12"/>
      <c r="F38" s="12"/>
      <c r="G38" s="13"/>
      <c r="H38" s="12"/>
      <c r="I38" s="12"/>
      <c r="J38" s="14"/>
      <c r="K38" s="15"/>
      <c r="L38" s="15"/>
      <c r="M38" s="13"/>
      <c r="N38" s="16"/>
      <c r="O38" s="17"/>
      <c r="P38" s="17"/>
      <c r="Q38" s="17"/>
    </row>
    <row r="39" spans="1:17" ht="37.5" hidden="1" customHeight="1" x14ac:dyDescent="0.2">
      <c r="A39" s="10"/>
      <c r="B39" s="11"/>
      <c r="C39" s="13"/>
      <c r="D39" s="12"/>
      <c r="E39" s="12"/>
      <c r="F39" s="12"/>
      <c r="G39" s="13"/>
      <c r="H39" s="12"/>
      <c r="I39" s="12"/>
      <c r="J39" s="14"/>
      <c r="K39" s="15"/>
      <c r="L39" s="15"/>
      <c r="M39" s="13"/>
      <c r="N39" s="16"/>
      <c r="O39" s="17"/>
      <c r="P39" s="17"/>
      <c r="Q39" s="17"/>
    </row>
    <row r="40" spans="1:17" ht="37.5" hidden="1" customHeight="1" x14ac:dyDescent="0.2">
      <c r="A40" s="10"/>
      <c r="B40" s="11"/>
      <c r="C40" s="13"/>
      <c r="D40" s="12"/>
      <c r="E40" s="12"/>
      <c r="F40" s="12"/>
      <c r="G40" s="13"/>
      <c r="H40" s="12"/>
      <c r="I40" s="12"/>
      <c r="J40" s="14"/>
      <c r="K40" s="15"/>
      <c r="L40" s="15"/>
      <c r="M40" s="13"/>
      <c r="N40" s="16"/>
      <c r="O40" s="17"/>
      <c r="P40" s="17"/>
      <c r="Q40" s="17"/>
    </row>
    <row r="41" spans="1:17" ht="37.5" hidden="1" customHeight="1" x14ac:dyDescent="0.2">
      <c r="A41" s="10"/>
      <c r="B41" s="11"/>
      <c r="C41" s="13"/>
      <c r="D41" s="12"/>
      <c r="E41" s="12"/>
      <c r="F41" s="12"/>
      <c r="G41" s="13"/>
      <c r="H41" s="12"/>
      <c r="I41" s="12"/>
      <c r="J41" s="14"/>
      <c r="K41" s="15"/>
      <c r="L41" s="15"/>
      <c r="M41" s="13"/>
      <c r="N41" s="16"/>
      <c r="O41" s="17"/>
      <c r="P41" s="17"/>
      <c r="Q41" s="17"/>
    </row>
    <row r="42" spans="1:17" ht="37.5" hidden="1" customHeight="1" x14ac:dyDescent="0.2">
      <c r="A42" s="10"/>
      <c r="B42" s="11"/>
      <c r="C42" s="13"/>
      <c r="D42" s="12"/>
      <c r="E42" s="12"/>
      <c r="F42" s="12"/>
      <c r="G42" s="13"/>
      <c r="H42" s="12"/>
      <c r="I42" s="12"/>
      <c r="J42" s="14"/>
      <c r="K42" s="15"/>
      <c r="L42" s="15"/>
      <c r="M42" s="13"/>
      <c r="N42" s="16"/>
      <c r="O42" s="17"/>
      <c r="P42" s="17"/>
      <c r="Q42" s="17"/>
    </row>
    <row r="43" spans="1:17" ht="37.5" hidden="1" customHeight="1" x14ac:dyDescent="0.2">
      <c r="A43" s="10"/>
      <c r="B43" s="11"/>
      <c r="C43" s="13"/>
      <c r="D43" s="12"/>
      <c r="E43" s="12"/>
      <c r="F43" s="12"/>
      <c r="G43" s="13"/>
      <c r="H43" s="12"/>
      <c r="I43" s="12"/>
      <c r="J43" s="14"/>
      <c r="K43" s="15"/>
      <c r="L43" s="15"/>
      <c r="M43" s="13"/>
      <c r="N43" s="16"/>
      <c r="O43" s="17"/>
      <c r="P43" s="17"/>
      <c r="Q43" s="17"/>
    </row>
    <row r="44" spans="1:17" ht="37.5" hidden="1" customHeight="1" x14ac:dyDescent="0.2">
      <c r="A44" s="10"/>
      <c r="B44" s="11"/>
      <c r="C44" s="13"/>
      <c r="D44" s="12"/>
      <c r="E44" s="12"/>
      <c r="F44" s="12"/>
      <c r="G44" s="13"/>
      <c r="H44" s="12"/>
      <c r="I44" s="12"/>
      <c r="J44" s="14"/>
      <c r="K44" s="15"/>
      <c r="L44" s="15"/>
      <c r="M44" s="13"/>
      <c r="N44" s="16"/>
      <c r="O44" s="17"/>
      <c r="P44" s="17"/>
      <c r="Q44" s="17"/>
    </row>
    <row r="45" spans="1:17" ht="15.75" hidden="1" customHeight="1" x14ac:dyDescent="0.2">
      <c r="A45" s="10"/>
      <c r="B45" s="11"/>
      <c r="C45" s="13"/>
      <c r="D45" s="12"/>
      <c r="E45" s="12"/>
      <c r="F45" s="12"/>
      <c r="G45" s="13"/>
      <c r="H45" s="12"/>
      <c r="I45" s="12"/>
      <c r="J45" s="14"/>
      <c r="K45" s="15"/>
      <c r="L45" s="15"/>
      <c r="M45" s="13"/>
      <c r="N45" s="16"/>
      <c r="O45" s="17"/>
      <c r="P45" s="17"/>
      <c r="Q45" s="17"/>
    </row>
    <row r="46" spans="1:17" ht="15.75" hidden="1" customHeight="1" x14ac:dyDescent="0.2">
      <c r="A46" s="10"/>
      <c r="B46" s="11"/>
      <c r="C46" s="13"/>
      <c r="D46" s="12"/>
      <c r="E46" s="12"/>
      <c r="F46" s="12"/>
      <c r="G46" s="13"/>
      <c r="H46" s="12"/>
      <c r="I46" s="12"/>
      <c r="J46" s="14"/>
      <c r="K46" s="15"/>
      <c r="L46" s="15"/>
      <c r="M46" s="13"/>
      <c r="N46" s="16"/>
      <c r="O46" s="17"/>
      <c r="P46" s="17"/>
      <c r="Q46" s="17"/>
    </row>
    <row r="47" spans="1:17" ht="15.75" hidden="1" customHeight="1" x14ac:dyDescent="0.2">
      <c r="A47" s="10"/>
      <c r="B47" s="11"/>
      <c r="C47" s="13"/>
      <c r="D47" s="12"/>
      <c r="E47" s="12"/>
      <c r="F47" s="12"/>
      <c r="G47" s="13"/>
      <c r="H47" s="12"/>
      <c r="I47" s="12"/>
      <c r="J47" s="14"/>
      <c r="K47" s="15"/>
      <c r="L47" s="15"/>
      <c r="M47" s="13"/>
      <c r="N47" s="16"/>
      <c r="O47" s="17"/>
      <c r="P47" s="17"/>
      <c r="Q47" s="17"/>
    </row>
    <row r="48" spans="1:17" ht="15.75" hidden="1" customHeight="1" x14ac:dyDescent="0.2">
      <c r="A48" s="10"/>
      <c r="B48" s="11"/>
      <c r="C48" s="13"/>
      <c r="D48" s="12"/>
      <c r="E48" s="12"/>
      <c r="F48" s="12"/>
      <c r="G48" s="13"/>
      <c r="H48" s="12"/>
      <c r="I48" s="12"/>
      <c r="J48" s="14"/>
      <c r="K48" s="15"/>
      <c r="L48" s="15"/>
      <c r="M48" s="13"/>
      <c r="N48" s="16"/>
      <c r="O48" s="17"/>
      <c r="P48" s="17"/>
      <c r="Q48" s="17"/>
    </row>
    <row r="49" spans="1:17" ht="15.75" hidden="1" customHeight="1" x14ac:dyDescent="0.2">
      <c r="A49" s="10"/>
      <c r="B49" s="11"/>
      <c r="C49" s="13"/>
      <c r="D49" s="12"/>
      <c r="E49" s="12"/>
      <c r="F49" s="12"/>
      <c r="G49" s="13"/>
      <c r="H49" s="12"/>
      <c r="I49" s="12"/>
      <c r="J49" s="14"/>
      <c r="K49" s="15"/>
      <c r="L49" s="15"/>
      <c r="M49" s="13"/>
      <c r="N49" s="16"/>
      <c r="O49" s="17"/>
      <c r="P49" s="17"/>
      <c r="Q49" s="17"/>
    </row>
    <row r="50" spans="1:17" ht="15.75" hidden="1" customHeight="1" x14ac:dyDescent="0.2">
      <c r="A50" s="10"/>
      <c r="B50" s="11"/>
      <c r="C50" s="13"/>
      <c r="D50" s="12"/>
      <c r="E50" s="12"/>
      <c r="F50" s="12"/>
      <c r="G50" s="13"/>
      <c r="H50" s="12"/>
      <c r="I50" s="12"/>
      <c r="J50" s="14"/>
      <c r="K50" s="15"/>
      <c r="L50" s="15"/>
      <c r="M50" s="13"/>
      <c r="N50" s="16"/>
      <c r="O50" s="17"/>
      <c r="P50" s="17"/>
      <c r="Q50" s="17"/>
    </row>
    <row r="51" spans="1:17" ht="15.75" hidden="1" customHeight="1" x14ac:dyDescent="0.2">
      <c r="A51" s="10"/>
      <c r="B51" s="11"/>
      <c r="C51" s="13"/>
      <c r="D51" s="12"/>
      <c r="E51" s="12"/>
      <c r="F51" s="12"/>
      <c r="G51" s="13"/>
      <c r="H51" s="12"/>
      <c r="I51" s="12"/>
      <c r="J51" s="14"/>
      <c r="K51" s="15"/>
      <c r="L51" s="15"/>
      <c r="M51" s="13"/>
      <c r="N51" s="16"/>
      <c r="O51" s="17"/>
      <c r="P51" s="17"/>
      <c r="Q51" s="17"/>
    </row>
    <row r="52" spans="1:17" ht="15.75" hidden="1" customHeight="1" x14ac:dyDescent="0.2">
      <c r="A52" s="10"/>
      <c r="B52" s="11"/>
      <c r="C52" s="13"/>
      <c r="D52" s="12"/>
      <c r="E52" s="12"/>
      <c r="F52" s="12"/>
      <c r="G52" s="13"/>
      <c r="H52" s="12"/>
      <c r="I52" s="12"/>
      <c r="J52" s="14"/>
      <c r="K52" s="15"/>
      <c r="L52" s="15"/>
      <c r="M52" s="13"/>
      <c r="N52" s="16"/>
      <c r="O52" s="17"/>
      <c r="P52" s="17"/>
      <c r="Q52" s="17"/>
    </row>
    <row r="53" spans="1:17" ht="15.75" hidden="1" customHeight="1" x14ac:dyDescent="0.2">
      <c r="A53" s="10"/>
      <c r="B53" s="11"/>
      <c r="C53" s="13"/>
      <c r="D53" s="12"/>
      <c r="E53" s="12"/>
      <c r="F53" s="12"/>
      <c r="G53" s="13"/>
      <c r="H53" s="12"/>
      <c r="I53" s="12"/>
      <c r="J53" s="14"/>
      <c r="K53" s="15"/>
      <c r="L53" s="15"/>
      <c r="M53" s="13"/>
      <c r="N53" s="16"/>
      <c r="O53" s="17"/>
      <c r="P53" s="17"/>
      <c r="Q53" s="17"/>
    </row>
    <row r="54" spans="1:17" ht="15.75" hidden="1" customHeight="1" x14ac:dyDescent="0.2">
      <c r="A54" s="10"/>
      <c r="B54" s="11"/>
      <c r="C54" s="13"/>
      <c r="D54" s="12"/>
      <c r="E54" s="12"/>
      <c r="F54" s="12"/>
      <c r="G54" s="13"/>
      <c r="H54" s="12"/>
      <c r="I54" s="12"/>
      <c r="J54" s="14"/>
      <c r="K54" s="15"/>
      <c r="L54" s="15"/>
      <c r="M54" s="13"/>
      <c r="N54" s="16"/>
      <c r="O54" s="17"/>
      <c r="P54" s="17"/>
      <c r="Q54" s="17"/>
    </row>
    <row r="55" spans="1:17" ht="15.75" hidden="1" customHeight="1" x14ac:dyDescent="0.2">
      <c r="A55" s="10"/>
      <c r="B55" s="11"/>
      <c r="C55" s="13"/>
      <c r="D55" s="12"/>
      <c r="E55" s="12"/>
      <c r="F55" s="12"/>
      <c r="G55" s="13"/>
      <c r="H55" s="12"/>
      <c r="I55" s="12"/>
      <c r="J55" s="14"/>
      <c r="K55" s="15"/>
      <c r="L55" s="15"/>
      <c r="M55" s="13"/>
      <c r="N55" s="16"/>
      <c r="O55" s="17"/>
      <c r="P55" s="17"/>
      <c r="Q55" s="17"/>
    </row>
    <row r="56" spans="1:17" ht="15.75" hidden="1" customHeight="1" x14ac:dyDescent="0.2">
      <c r="A56" s="10"/>
      <c r="B56" s="11"/>
      <c r="C56" s="13"/>
      <c r="D56" s="12"/>
      <c r="E56" s="12"/>
      <c r="F56" s="12"/>
      <c r="G56" s="13"/>
      <c r="H56" s="12"/>
      <c r="I56" s="12"/>
      <c r="J56" s="14"/>
      <c r="K56" s="15"/>
      <c r="L56" s="15"/>
      <c r="M56" s="13"/>
      <c r="N56" s="16"/>
      <c r="O56" s="17"/>
      <c r="P56" s="17"/>
      <c r="Q56" s="17"/>
    </row>
    <row r="57" spans="1:17" ht="15.75" hidden="1" customHeight="1" x14ac:dyDescent="0.2">
      <c r="A57" s="10"/>
      <c r="B57" s="11"/>
      <c r="C57" s="13"/>
      <c r="D57" s="12"/>
      <c r="E57" s="12"/>
      <c r="F57" s="12"/>
      <c r="G57" s="13"/>
      <c r="H57" s="12"/>
      <c r="I57" s="12"/>
      <c r="J57" s="14"/>
      <c r="K57" s="15"/>
      <c r="L57" s="15"/>
      <c r="M57" s="13"/>
      <c r="N57" s="16"/>
      <c r="O57" s="17"/>
      <c r="P57" s="17"/>
      <c r="Q57" s="17"/>
    </row>
    <row r="58" spans="1:17" ht="15.75" hidden="1" customHeight="1" x14ac:dyDescent="0.2">
      <c r="A58" s="10"/>
      <c r="B58" s="11"/>
      <c r="C58" s="13"/>
      <c r="D58" s="12"/>
      <c r="E58" s="12"/>
      <c r="F58" s="12"/>
      <c r="G58" s="13"/>
      <c r="H58" s="12"/>
      <c r="I58" s="12"/>
      <c r="J58" s="14"/>
      <c r="K58" s="15"/>
      <c r="L58" s="15"/>
      <c r="M58" s="13"/>
      <c r="N58" s="16"/>
      <c r="O58" s="17"/>
      <c r="P58" s="17"/>
      <c r="Q58" s="17"/>
    </row>
    <row r="59" spans="1:17" ht="15.75" hidden="1" customHeight="1" x14ac:dyDescent="0.2">
      <c r="A59" s="10"/>
      <c r="B59" s="11"/>
      <c r="C59" s="13"/>
      <c r="D59" s="12"/>
      <c r="E59" s="12"/>
      <c r="F59" s="12"/>
      <c r="G59" s="13"/>
      <c r="H59" s="12"/>
      <c r="I59" s="12"/>
      <c r="J59" s="14"/>
      <c r="K59" s="15"/>
      <c r="L59" s="15"/>
      <c r="M59" s="13"/>
      <c r="N59" s="16"/>
      <c r="O59" s="17"/>
      <c r="P59" s="17"/>
      <c r="Q59" s="17"/>
    </row>
    <row r="60" spans="1:17" ht="15.75" hidden="1" customHeight="1" x14ac:dyDescent="0.2">
      <c r="A60" s="10"/>
      <c r="B60" s="11"/>
      <c r="C60" s="13"/>
      <c r="D60" s="12"/>
      <c r="E60" s="12"/>
      <c r="F60" s="12"/>
      <c r="G60" s="13"/>
      <c r="H60" s="12"/>
      <c r="I60" s="12"/>
      <c r="J60" s="14"/>
      <c r="K60" s="15"/>
      <c r="L60" s="15"/>
      <c r="M60" s="13"/>
      <c r="N60" s="16"/>
      <c r="O60" s="17"/>
      <c r="P60" s="17"/>
      <c r="Q60" s="17"/>
    </row>
    <row r="61" spans="1:17" ht="15.75" hidden="1" customHeight="1" x14ac:dyDescent="0.2">
      <c r="A61" s="10"/>
      <c r="B61" s="11"/>
      <c r="C61" s="13"/>
      <c r="D61" s="12"/>
      <c r="E61" s="12"/>
      <c r="F61" s="12"/>
      <c r="G61" s="13"/>
      <c r="H61" s="12"/>
      <c r="I61" s="12"/>
      <c r="J61" s="14"/>
      <c r="K61" s="15"/>
      <c r="L61" s="15"/>
      <c r="M61" s="13"/>
      <c r="N61" s="16"/>
      <c r="O61" s="17"/>
      <c r="P61" s="17"/>
      <c r="Q61" s="17"/>
    </row>
    <row r="62" spans="1:17" ht="15.75" hidden="1" customHeight="1" x14ac:dyDescent="0.2">
      <c r="A62" s="10"/>
      <c r="B62" s="11"/>
      <c r="C62" s="13"/>
      <c r="D62" s="12"/>
      <c r="E62" s="12"/>
      <c r="F62" s="12"/>
      <c r="G62" s="13"/>
      <c r="H62" s="12"/>
      <c r="I62" s="12"/>
      <c r="J62" s="14"/>
      <c r="K62" s="15"/>
      <c r="L62" s="15"/>
      <c r="M62" s="13"/>
      <c r="N62" s="16"/>
      <c r="O62" s="17"/>
      <c r="P62" s="17"/>
      <c r="Q62" s="17"/>
    </row>
    <row r="63" spans="1:17" ht="15.75" hidden="1" customHeight="1" x14ac:dyDescent="0.2">
      <c r="A63" s="10"/>
      <c r="B63" s="11"/>
      <c r="C63" s="13"/>
      <c r="D63" s="12"/>
      <c r="E63" s="12"/>
      <c r="F63" s="12"/>
      <c r="G63" s="13"/>
      <c r="H63" s="12"/>
      <c r="I63" s="12"/>
      <c r="J63" s="14"/>
      <c r="K63" s="15"/>
      <c r="L63" s="15"/>
      <c r="M63" s="13"/>
      <c r="N63" s="16"/>
      <c r="O63" s="17"/>
      <c r="P63" s="17"/>
      <c r="Q63" s="17"/>
    </row>
    <row r="64" spans="1:17" ht="15.75" hidden="1" customHeight="1" x14ac:dyDescent="0.2">
      <c r="A64" s="10"/>
      <c r="B64" s="11"/>
      <c r="C64" s="13"/>
      <c r="D64" s="12"/>
      <c r="E64" s="12"/>
      <c r="F64" s="12"/>
      <c r="G64" s="13"/>
      <c r="H64" s="12"/>
      <c r="I64" s="12"/>
      <c r="J64" s="14"/>
      <c r="K64" s="15"/>
      <c r="L64" s="15"/>
      <c r="M64" s="13"/>
      <c r="N64" s="16"/>
      <c r="O64" s="17"/>
      <c r="P64" s="17"/>
      <c r="Q64" s="17"/>
    </row>
    <row r="65" spans="1:17" hidden="1" x14ac:dyDescent="0.2">
      <c r="A65" s="70" t="s">
        <v>17</v>
      </c>
      <c r="B65" s="70"/>
      <c r="C65" s="70"/>
      <c r="D65" s="70"/>
      <c r="E65" s="70"/>
      <c r="F65" s="70"/>
      <c r="G65" s="70"/>
      <c r="H65" s="70"/>
      <c r="I65" s="70"/>
      <c r="J65" s="70"/>
      <c r="K65" s="70"/>
      <c r="L65" s="70"/>
      <c r="M65" s="70"/>
      <c r="N65" s="70"/>
      <c r="O65" s="70"/>
      <c r="P65" s="70"/>
      <c r="Q65" s="18">
        <f>SUM(Q4:Q20)</f>
        <v>0.23508235294117646</v>
      </c>
    </row>
    <row r="66" spans="1:17" hidden="1" x14ac:dyDescent="0.2"/>
    <row r="67" spans="1:17" hidden="1" x14ac:dyDescent="0.2"/>
    <row r="68" spans="1:17" hidden="1" x14ac:dyDescent="0.2"/>
    <row r="69" spans="1:17" hidden="1" x14ac:dyDescent="0.2"/>
    <row r="70" spans="1:17" hidden="1" x14ac:dyDescent="0.2"/>
    <row r="71" spans="1:17" hidden="1" x14ac:dyDescent="0.2">
      <c r="B71" s="68" t="s">
        <v>18</v>
      </c>
      <c r="C71" s="68"/>
      <c r="D71" s="68"/>
      <c r="E71" s="68"/>
      <c r="F71" s="68"/>
      <c r="G71" s="68"/>
      <c r="H71" s="68"/>
      <c r="I71" s="68"/>
      <c r="J71" s="68"/>
      <c r="K71" s="68"/>
      <c r="L71" s="68"/>
    </row>
    <row r="72" spans="1:17" hidden="1" x14ac:dyDescent="0.2">
      <c r="C72" s="19"/>
      <c r="D72" s="19"/>
      <c r="E72" s="19"/>
    </row>
    <row r="73" spans="1:17" hidden="1" x14ac:dyDescent="0.2">
      <c r="B73" s="64" t="s">
        <v>19</v>
      </c>
      <c r="C73" s="23" t="s">
        <v>20</v>
      </c>
      <c r="D73" s="23"/>
      <c r="E73" s="56"/>
      <c r="F73" s="23">
        <v>3</v>
      </c>
      <c r="G73" s="21">
        <f>+F73*G76</f>
        <v>15</v>
      </c>
      <c r="H73" s="22">
        <v>0.25</v>
      </c>
      <c r="I73" s="21">
        <f>+F73*I76</f>
        <v>30</v>
      </c>
      <c r="J73" s="22">
        <v>0.5</v>
      </c>
      <c r="K73" s="21">
        <f>+F73*K76</f>
        <v>60</v>
      </c>
      <c r="L73" s="22">
        <v>1</v>
      </c>
    </row>
    <row r="74" spans="1:17" hidden="1" x14ac:dyDescent="0.2">
      <c r="B74" s="64"/>
      <c r="C74" s="23" t="s">
        <v>21</v>
      </c>
      <c r="D74" s="23"/>
      <c r="E74" s="56"/>
      <c r="F74" s="23">
        <v>2</v>
      </c>
      <c r="G74" s="21">
        <f>+F74*G76</f>
        <v>10</v>
      </c>
      <c r="H74" s="22">
        <v>0.17</v>
      </c>
      <c r="I74" s="21">
        <f>+F74*I76</f>
        <v>20</v>
      </c>
      <c r="J74" s="22">
        <v>0.33</v>
      </c>
      <c r="K74" s="21">
        <f>+F74*K76</f>
        <v>40</v>
      </c>
      <c r="L74" s="22">
        <v>0.67</v>
      </c>
    </row>
    <row r="75" spans="1:17" hidden="1" x14ac:dyDescent="0.2">
      <c r="B75" s="64"/>
      <c r="C75" s="23" t="s">
        <v>22</v>
      </c>
      <c r="D75" s="23"/>
      <c r="E75" s="56"/>
      <c r="F75" s="23">
        <v>1</v>
      </c>
      <c r="G75" s="21">
        <f>+F75*G76</f>
        <v>5</v>
      </c>
      <c r="H75" s="22">
        <v>0.08</v>
      </c>
      <c r="I75" s="21">
        <f>+F75*I76</f>
        <v>10</v>
      </c>
      <c r="J75" s="22">
        <v>0.17</v>
      </c>
      <c r="K75" s="21">
        <f>+F75*K76</f>
        <v>20</v>
      </c>
      <c r="L75" s="22">
        <v>0.33</v>
      </c>
    </row>
    <row r="76" spans="1:17" hidden="1" x14ac:dyDescent="0.2">
      <c r="B76" s="65"/>
      <c r="C76" s="57" t="s">
        <v>23</v>
      </c>
      <c r="D76" s="57"/>
      <c r="E76" s="57"/>
      <c r="F76" s="57"/>
      <c r="G76" s="66">
        <v>5</v>
      </c>
      <c r="H76" s="66"/>
      <c r="I76" s="66">
        <v>10</v>
      </c>
      <c r="J76" s="66"/>
      <c r="K76" s="66">
        <v>20</v>
      </c>
      <c r="L76" s="66"/>
    </row>
    <row r="77" spans="1:17" hidden="1" x14ac:dyDescent="0.2">
      <c r="B77" s="65"/>
      <c r="C77" s="57"/>
      <c r="D77" s="57"/>
      <c r="E77" s="57"/>
      <c r="F77" s="57"/>
      <c r="G77" s="66" t="s">
        <v>24</v>
      </c>
      <c r="H77" s="66"/>
      <c r="I77" s="66" t="s">
        <v>25</v>
      </c>
      <c r="J77" s="66"/>
      <c r="K77" s="66" t="s">
        <v>26</v>
      </c>
      <c r="L77" s="66"/>
    </row>
    <row r="78" spans="1:17" hidden="1" x14ac:dyDescent="0.2">
      <c r="B78" s="65"/>
      <c r="C78" s="67"/>
      <c r="D78" s="67"/>
      <c r="E78" s="67"/>
      <c r="F78" s="67"/>
      <c r="G78" s="57" t="s">
        <v>6</v>
      </c>
      <c r="H78" s="57"/>
      <c r="I78" s="57"/>
      <c r="J78" s="57"/>
      <c r="K78" s="57"/>
      <c r="L78" s="57"/>
    </row>
    <row r="79" spans="1:17" hidden="1" x14ac:dyDescent="0.2"/>
    <row r="80" spans="1:17" hidden="1" x14ac:dyDescent="0.2"/>
    <row r="81" spans="2:14" hidden="1" x14ac:dyDescent="0.2"/>
    <row r="82" spans="2:14" ht="51" hidden="1" x14ac:dyDescent="0.2">
      <c r="B82" s="58" t="s">
        <v>27</v>
      </c>
      <c r="C82" s="59"/>
      <c r="D82" s="24"/>
      <c r="E82" s="53"/>
      <c r="F82" s="25" t="s">
        <v>19</v>
      </c>
      <c r="G82" s="25" t="s">
        <v>6</v>
      </c>
      <c r="H82" s="25" t="s">
        <v>7</v>
      </c>
      <c r="I82" s="25" t="s">
        <v>28</v>
      </c>
      <c r="J82" s="25" t="s">
        <v>9</v>
      </c>
      <c r="K82" s="25" t="s">
        <v>10</v>
      </c>
      <c r="L82" s="25" t="s">
        <v>11</v>
      </c>
      <c r="M82" s="25"/>
      <c r="N82" s="26"/>
    </row>
    <row r="83" spans="2:14" ht="25.5" hidden="1" x14ac:dyDescent="0.2">
      <c r="B83" s="60"/>
      <c r="C83" s="61"/>
      <c r="D83" s="27"/>
      <c r="E83" s="54"/>
      <c r="F83" s="39">
        <v>1</v>
      </c>
      <c r="G83" s="39">
        <v>5</v>
      </c>
      <c r="H83" s="39">
        <f t="shared" ref="H83:H91" si="18">+F83*G83</f>
        <v>5</v>
      </c>
      <c r="I83" s="28">
        <f>H83/60</f>
        <v>8.3333333333333329E-2</v>
      </c>
      <c r="J83" s="39" t="s">
        <v>24</v>
      </c>
      <c r="K83" s="39" t="s">
        <v>29</v>
      </c>
      <c r="L83" s="39" t="s">
        <v>30</v>
      </c>
      <c r="M83" s="39"/>
      <c r="N83" s="29"/>
    </row>
    <row r="84" spans="2:14" ht="76.5" hidden="1" x14ac:dyDescent="0.2">
      <c r="B84" s="60"/>
      <c r="C84" s="61"/>
      <c r="D84" s="27"/>
      <c r="E84" s="54"/>
      <c r="F84" s="39">
        <v>1</v>
      </c>
      <c r="G84" s="39">
        <v>10</v>
      </c>
      <c r="H84" s="39">
        <f t="shared" si="18"/>
        <v>10</v>
      </c>
      <c r="I84" s="28">
        <f t="shared" ref="I84:I91" si="19">H84/60</f>
        <v>0.16666666666666666</v>
      </c>
      <c r="J84" s="39" t="s">
        <v>24</v>
      </c>
      <c r="K84" s="39" t="s">
        <v>31</v>
      </c>
      <c r="L84" s="39" t="s">
        <v>32</v>
      </c>
      <c r="M84" s="39"/>
      <c r="N84" s="29"/>
    </row>
    <row r="85" spans="2:14" ht="25.5" hidden="1" x14ac:dyDescent="0.2">
      <c r="B85" s="60"/>
      <c r="C85" s="61"/>
      <c r="D85" s="27"/>
      <c r="E85" s="54"/>
      <c r="F85" s="39">
        <v>2</v>
      </c>
      <c r="G85" s="39">
        <v>5</v>
      </c>
      <c r="H85" s="39">
        <f t="shared" si="18"/>
        <v>10</v>
      </c>
      <c r="I85" s="28">
        <f t="shared" si="19"/>
        <v>0.16666666666666666</v>
      </c>
      <c r="J85" s="39" t="s">
        <v>24</v>
      </c>
      <c r="K85" s="39" t="s">
        <v>31</v>
      </c>
      <c r="L85" s="39" t="s">
        <v>33</v>
      </c>
      <c r="M85" s="39"/>
      <c r="N85" s="29"/>
    </row>
    <row r="86" spans="2:14" ht="25.5" hidden="1" x14ac:dyDescent="0.2">
      <c r="B86" s="60"/>
      <c r="C86" s="61"/>
      <c r="D86" s="27"/>
      <c r="E86" s="54"/>
      <c r="F86" s="39">
        <v>3</v>
      </c>
      <c r="G86" s="39">
        <v>5</v>
      </c>
      <c r="H86" s="39">
        <f t="shared" si="18"/>
        <v>15</v>
      </c>
      <c r="I86" s="28">
        <f t="shared" si="19"/>
        <v>0.25</v>
      </c>
      <c r="J86" s="39" t="s">
        <v>25</v>
      </c>
      <c r="K86" s="39" t="s">
        <v>34</v>
      </c>
      <c r="L86" s="39" t="s">
        <v>33</v>
      </c>
      <c r="M86" s="39"/>
      <c r="N86" s="29"/>
    </row>
    <row r="87" spans="2:14" ht="102" hidden="1" x14ac:dyDescent="0.2">
      <c r="B87" s="60"/>
      <c r="C87" s="61"/>
      <c r="D87" s="27"/>
      <c r="E87" s="54"/>
      <c r="F87" s="39">
        <v>2</v>
      </c>
      <c r="G87" s="39">
        <v>10</v>
      </c>
      <c r="H87" s="39">
        <f t="shared" si="18"/>
        <v>20</v>
      </c>
      <c r="I87" s="28">
        <f t="shared" si="19"/>
        <v>0.33333333333333331</v>
      </c>
      <c r="J87" s="39" t="s">
        <v>25</v>
      </c>
      <c r="K87" s="39" t="s">
        <v>34</v>
      </c>
      <c r="L87" s="39" t="s">
        <v>35</v>
      </c>
      <c r="M87" s="39"/>
      <c r="N87" s="29"/>
    </row>
    <row r="88" spans="2:14" ht="76.5" hidden="1" x14ac:dyDescent="0.2">
      <c r="B88" s="60"/>
      <c r="C88" s="61"/>
      <c r="D88" s="27"/>
      <c r="E88" s="54"/>
      <c r="F88" s="39">
        <v>1</v>
      </c>
      <c r="G88" s="39">
        <v>20</v>
      </c>
      <c r="H88" s="39">
        <f t="shared" si="18"/>
        <v>20</v>
      </c>
      <c r="I88" s="28">
        <f t="shared" si="19"/>
        <v>0.33333333333333331</v>
      </c>
      <c r="J88" s="39" t="s">
        <v>25</v>
      </c>
      <c r="K88" s="39" t="s">
        <v>34</v>
      </c>
      <c r="L88" s="39" t="s">
        <v>36</v>
      </c>
      <c r="M88" s="39"/>
      <c r="N88" s="29"/>
    </row>
    <row r="89" spans="2:14" ht="102" hidden="1" x14ac:dyDescent="0.2">
      <c r="B89" s="60"/>
      <c r="C89" s="61"/>
      <c r="D89" s="27"/>
      <c r="E89" s="54"/>
      <c r="F89" s="39">
        <v>3</v>
      </c>
      <c r="G89" s="39">
        <v>10</v>
      </c>
      <c r="H89" s="39">
        <f t="shared" si="18"/>
        <v>30</v>
      </c>
      <c r="I89" s="28">
        <f t="shared" si="19"/>
        <v>0.5</v>
      </c>
      <c r="J89" s="39" t="s">
        <v>26</v>
      </c>
      <c r="K89" s="39" t="s">
        <v>37</v>
      </c>
      <c r="L89" s="39" t="s">
        <v>38</v>
      </c>
      <c r="M89" s="39"/>
      <c r="N89" s="29"/>
    </row>
    <row r="90" spans="2:14" ht="127.5" hidden="1" x14ac:dyDescent="0.2">
      <c r="B90" s="60"/>
      <c r="C90" s="61"/>
      <c r="D90" s="27"/>
      <c r="E90" s="54"/>
      <c r="F90" s="39">
        <v>2</v>
      </c>
      <c r="G90" s="39">
        <v>20</v>
      </c>
      <c r="H90" s="39">
        <f t="shared" si="18"/>
        <v>40</v>
      </c>
      <c r="I90" s="28">
        <f t="shared" si="19"/>
        <v>0.66666666666666663</v>
      </c>
      <c r="J90" s="39" t="s">
        <v>26</v>
      </c>
      <c r="K90" s="39" t="s">
        <v>37</v>
      </c>
      <c r="L90" s="39" t="s">
        <v>39</v>
      </c>
      <c r="M90" s="39"/>
      <c r="N90" s="29"/>
    </row>
    <row r="91" spans="2:14" ht="127.5" hidden="1" x14ac:dyDescent="0.2">
      <c r="B91" s="62"/>
      <c r="C91" s="63"/>
      <c r="D91" s="30"/>
      <c r="E91" s="55"/>
      <c r="F91" s="39">
        <v>3</v>
      </c>
      <c r="G91" s="39">
        <v>20</v>
      </c>
      <c r="H91" s="39">
        <f t="shared" si="18"/>
        <v>60</v>
      </c>
      <c r="I91" s="28">
        <f t="shared" si="19"/>
        <v>1</v>
      </c>
      <c r="J91" s="39" t="s">
        <v>26</v>
      </c>
      <c r="K91" s="39" t="s">
        <v>40</v>
      </c>
      <c r="L91" s="39" t="s">
        <v>41</v>
      </c>
      <c r="M91" s="39"/>
      <c r="N91" s="29"/>
    </row>
  </sheetData>
  <mergeCells count="34">
    <mergeCell ref="O4:O14"/>
    <mergeCell ref="P4:P14"/>
    <mergeCell ref="Q4:Q14"/>
    <mergeCell ref="A1:Q1"/>
    <mergeCell ref="A2:A3"/>
    <mergeCell ref="B2:C2"/>
    <mergeCell ref="D2:F2"/>
    <mergeCell ref="G2:Q2"/>
    <mergeCell ref="A12:A15"/>
    <mergeCell ref="A6:A11"/>
    <mergeCell ref="B71:L71"/>
    <mergeCell ref="O16:O17"/>
    <mergeCell ref="P16:P17"/>
    <mergeCell ref="Q16:Q17"/>
    <mergeCell ref="O18:O19"/>
    <mergeCell ref="P18:P19"/>
    <mergeCell ref="Q18:Q19"/>
    <mergeCell ref="A65:P65"/>
    <mergeCell ref="A16:A19"/>
    <mergeCell ref="A20:A21"/>
    <mergeCell ref="A22:A23"/>
    <mergeCell ref="A24:A25"/>
    <mergeCell ref="G78:L78"/>
    <mergeCell ref="B82:C91"/>
    <mergeCell ref="B73:B75"/>
    <mergeCell ref="B76:B78"/>
    <mergeCell ref="C76:F77"/>
    <mergeCell ref="G76:H76"/>
    <mergeCell ref="I76:J76"/>
    <mergeCell ref="K76:L76"/>
    <mergeCell ref="G77:H77"/>
    <mergeCell ref="I77:J77"/>
    <mergeCell ref="K77:L77"/>
    <mergeCell ref="C78:F78"/>
  </mergeCells>
  <dataValidations count="3">
    <dataValidation type="list" allowBlank="1" showInputMessage="1" showErrorMessage="1" sqref="JC15:JD17 WVO15:WVP17 WLS15:WLT17 WBW15:WBX17 VSA15:VSB17 VIE15:VIF17 UYI15:UYJ17 UOM15:UON17 UEQ15:UER17 TUU15:TUV17 TKY15:TKZ17 TBC15:TBD17 SRG15:SRH17 SHK15:SHL17 RXO15:RXP17 RNS15:RNT17 RDW15:RDX17 QUA15:QUB17 QKE15:QKF17 QAI15:QAJ17 PQM15:PQN17 PGQ15:PGR17 OWU15:OWV17 OMY15:OMZ17 ODC15:ODD17 NTG15:NTH17 NJK15:NJL17 MZO15:MZP17 MPS15:MPT17 MFW15:MFX17 LWA15:LWB17 LME15:LMF17 LCI15:LCJ17 KSM15:KSN17 KIQ15:KIR17 JYU15:JYV17 JOY15:JOZ17 JFC15:JFD17 IVG15:IVH17 ILK15:ILL17 IBO15:IBP17 HRS15:HRT17 HHW15:HHX17 GYA15:GYB17 GOE15:GOF17 GEI15:GEJ17 FUM15:FUN17 FKQ15:FKR17 FAU15:FAV17 EQY15:EQZ17 EHC15:EHD17 DXG15:DXH17 DNK15:DNL17 DDO15:DDP17 CTS15:CTT17 CJW15:CJX17 CAA15:CAB17 BQE15:BQF17 BGI15:BGJ17 AWM15:AWN17 AMQ15:AMR17 ACU15:ACV17 SY15:SZ17" xr:uid="{00000000-0002-0000-0000-000000000000}">
      <formula1>#REF!</formula1>
    </dataValidation>
    <dataValidation type="list" allowBlank="1" showInputMessage="1" showErrorMessage="1" sqref="H4:H64" xr:uid="{00000000-0002-0000-0000-000001000000}">
      <formula1>$G$76:$L$76</formula1>
    </dataValidation>
    <dataValidation type="list" allowBlank="1" showInputMessage="1" showErrorMessage="1" sqref="G4:G64" xr:uid="{00000000-0002-0000-0000-000002000000}">
      <formula1>$F$73:$F$75</formula1>
    </dataValidation>
  </dataValidations>
  <pageMargins left="0.23622047244094491" right="0.23622047244094491" top="0.74803149606299213" bottom="0.74803149606299213" header="0.31496062992125984" footer="0.31496062992125984"/>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Matriz de Riesgos</vt:lpstr>
      <vt:lpstr>'Matriz de Riesgos'!Área_de_impresión</vt:lpstr>
      <vt:lpstr>'Matriz de Riesgos'!Títulos_a_imprimir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Victor.Restrepo</dc:creator>
  <cp:lastModifiedBy>Luisa Zapa Florez</cp:lastModifiedBy>
  <cp:lastPrinted>2020-03-10T14:41:17Z</cp:lastPrinted>
  <dcterms:created xsi:type="dcterms:W3CDTF">2018-02-27T21:49:05Z</dcterms:created>
  <dcterms:modified xsi:type="dcterms:W3CDTF">2023-02-03T19:10:13Z</dcterms:modified>
</cp:coreProperties>
</file>